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8" activeTab="18"/>
  </bookViews>
  <sheets>
    <sheet name="Indicadores População" sheetId="1" r:id="rId1"/>
    <sheet name="Pop x Ilhas, Concelhos e M.R " sheetId="2" r:id="rId2"/>
    <sheet name="Pop x Grupos etários" sheetId="3" r:id="rId3"/>
    <sheet name="Taxa crecimento e fecundidade" sheetId="4" r:id="rId4"/>
    <sheet name="Esperanza de vida" sheetId="5" r:id="rId5"/>
    <sheet name="Taxa de mortalidade" sheetId="6" r:id="rId6"/>
    <sheet name="Risco de mortalidade infantil" sheetId="7" r:id="rId7"/>
    <sheet name=" Razão de dependencia" sheetId="8" r:id="rId8"/>
    <sheet name="Tipolo agrega e sexo representa" sheetId="9" r:id="rId9"/>
    <sheet name="Estado civil do representante " sheetId="10" r:id="rId10"/>
    <sheet name="Frequencia escolar" sheetId="11" r:id="rId11"/>
    <sheet name="Alfabetização" sheetId="12" r:id="rId12"/>
    <sheet name="Analfabetismo" sheetId="13" r:id="rId13"/>
    <sheet name="Com quem moram as crianças" sheetId="14" r:id="rId14"/>
    <sheet name="Meio de vida por ilha e sexo" sheetId="15" r:id="rId15"/>
    <sheet name="Situação perante a actividade" sheetId="16" r:id="rId16"/>
    <sheet name="Nivel de instrução e situaç act" sheetId="17" r:id="rId17"/>
    <sheet name="Razões da inactividade" sheetId="18" r:id="rId18"/>
    <sheet name="Razões inactiv 15-64" sheetId="19" r:id="rId19"/>
    <sheet name="Taxas de actividade" sheetId="20" r:id="rId20"/>
    <sheet name="Situação na profissão" sheetId="21" r:id="rId21"/>
    <sheet name="Grandes Grupos profissionais" sheetId="22" r:id="rId22"/>
    <sheet name="Evolução do mercado de trabalho" sheetId="23" r:id="rId23"/>
    <sheet name="Sheet16" sheetId="24" r:id="rId24"/>
    <sheet name="Sheet17" sheetId="25" r:id="rId25"/>
    <sheet name="Sheet18" sheetId="26" r:id="rId26"/>
  </sheets>
  <definedNames/>
  <calcPr fullCalcOnLoad="1"/>
</workbook>
</file>

<file path=xl/comments2.xml><?xml version="1.0" encoding="utf-8"?>
<comments xmlns="http://schemas.openxmlformats.org/spreadsheetml/2006/main">
  <authors>
    <author>MaritzaR</author>
  </authors>
  <commentList>
    <comment ref="K2" authorId="0">
      <text>
        <r>
          <rPr>
            <sz val="9"/>
            <rFont val="Tahoma"/>
            <family val="2"/>
          </rPr>
          <t>A relação de feminilidade se calcula dividindo o número ou percentagem de mulheres pelo numero ou percentagem de homens.</t>
        </r>
      </text>
    </comment>
  </commentList>
</comments>
</file>

<file path=xl/comments8.xml><?xml version="1.0" encoding="utf-8"?>
<comments xmlns="http://schemas.openxmlformats.org/spreadsheetml/2006/main">
  <authors>
    <author>MaritzaR</author>
  </authors>
  <commentList>
    <comment ref="A1" authorId="0">
      <text>
        <r>
          <rPr>
            <sz val="9"/>
            <rFont val="Tahoma"/>
            <family val="2"/>
          </rPr>
          <t xml:space="preserve">No tratamento das relações de dependência, a literatura define : crianças e adolescentes como a população entre 0-14 anos de idade, os adultos como a população entre  15 a 64 anos e os idosos como as pessoas acima de 65 anos ou mais. 
O primeiro e terceiro grupos são definidos como população “dependente” e a população de adultos como população potencialmente produtiva ou População em Idade Ativa (PIA). A razão de dependência demográfica calcula-se somando a população composta por crianças/adolescentes e a população idosa e dividindo-a pela população adulta .in Alves Diniz J.E. “A transição demografica e a Janela de oportunidades” Instiuto ferando Braudel E.M
</t>
        </r>
      </text>
    </comment>
  </commentList>
</comments>
</file>

<file path=xl/comments9.xml><?xml version="1.0" encoding="utf-8"?>
<comments xmlns="http://schemas.openxmlformats.org/spreadsheetml/2006/main">
  <authors>
    <author>MaritzaR</author>
  </authors>
  <commentList>
    <comment ref="B3" authorId="0">
      <text>
        <r>
          <rPr>
            <sz val="9"/>
            <rFont val="Tahoma"/>
            <family val="2"/>
          </rPr>
          <t xml:space="preserve">Pressupõem a existência no alojamento de um casal heterosexual. No caso de habitar no alojamento apenas o casal é classificado como </t>
        </r>
        <r>
          <rPr>
            <i/>
            <sz val="9"/>
            <rFont val="Tahoma"/>
            <family val="2"/>
          </rPr>
          <t>casal isolado</t>
        </r>
        <r>
          <rPr>
            <sz val="9"/>
            <rFont val="Tahoma"/>
            <family val="2"/>
          </rPr>
          <t xml:space="preserve">, quando habita apenas com os filho/as  como </t>
        </r>
        <r>
          <rPr>
            <i/>
            <sz val="9"/>
            <rFont val="Tahoma"/>
            <family val="2"/>
          </rPr>
          <t>conjugal nuclear</t>
        </r>
        <r>
          <rPr>
            <sz val="9"/>
            <rFont val="Tahoma"/>
            <family val="2"/>
          </rPr>
          <t>, e quanto além dos filhos há outras pessoas ou parentes</t>
        </r>
        <r>
          <rPr>
            <i/>
            <sz val="9"/>
            <rFont val="Tahoma"/>
            <family val="2"/>
          </rPr>
          <t xml:space="preserve"> conjugais compositos</t>
        </r>
      </text>
    </comment>
    <comment ref="N3" authorId="0">
      <text>
        <r>
          <rPr>
            <sz val="9"/>
            <rFont val="Tahoma"/>
            <family val="2"/>
          </rPr>
          <t xml:space="preserve">Quando no domicilio habita apenas  uma pessoa
</t>
        </r>
      </text>
    </comment>
    <comment ref="L3" authorId="0">
      <text>
        <r>
          <rPr>
            <sz val="9"/>
            <rFont val="Tahoma"/>
            <family val="2"/>
          </rPr>
          <t xml:space="preserve">Domicilio onde habitam pessoas, que partilham o essencial das despesas de alojamento e alimentação, mas que não estão unida por nenhum laço de parentesco
</t>
        </r>
      </text>
    </comment>
    <comment ref="H3" authorId="0">
      <text>
        <r>
          <rPr>
            <sz val="9"/>
            <rFont val="Tahoma"/>
            <family val="2"/>
          </rPr>
          <t>São aqueles formados por uma mãe ou um pai que vive sem cônjuge e com filhos dependentes (</t>
        </r>
        <r>
          <rPr>
            <i/>
            <sz val="9"/>
            <rFont val="Tahoma"/>
            <family val="2"/>
          </rPr>
          <t>monoparental nuclea</t>
        </r>
        <r>
          <rPr>
            <sz val="9"/>
            <rFont val="Tahoma"/>
            <family val="2"/>
          </rPr>
          <t>r), ou com estes e outras pessoas ou parentes (</t>
        </r>
        <r>
          <rPr>
            <i/>
            <sz val="9"/>
            <rFont val="Tahoma"/>
            <family val="2"/>
          </rPr>
          <t>monoparental composito</t>
        </r>
        <r>
          <rPr>
            <sz val="9"/>
            <rFont val="Tahoma"/>
            <family val="2"/>
          </rPr>
          <t xml:space="preserve">).  
</t>
        </r>
      </text>
    </comment>
  </commentList>
</comments>
</file>

<file path=xl/sharedStrings.xml><?xml version="1.0" encoding="utf-8"?>
<sst xmlns="http://schemas.openxmlformats.org/spreadsheetml/2006/main" count="1121" uniqueCount="332">
  <si>
    <t>Total</t>
  </si>
  <si>
    <t>Meio de residência</t>
  </si>
  <si>
    <t>Urbano</t>
  </si>
  <si>
    <t>Rural</t>
  </si>
  <si>
    <t>Ribeira Grande</t>
  </si>
  <si>
    <t>Paul</t>
  </si>
  <si>
    <t>Porto Novo</t>
  </si>
  <si>
    <t>Ribeira Brava</t>
  </si>
  <si>
    <t>Tarrafal de S. Nicolau</t>
  </si>
  <si>
    <t>Tarrafal</t>
  </si>
  <si>
    <t>Santa Catarina</t>
  </si>
  <si>
    <t>Santa Cruz</t>
  </si>
  <si>
    <t>Praia</t>
  </si>
  <si>
    <t>Calheta de S. Miguel</t>
  </si>
  <si>
    <t>Ribeira Grande de Santiago</t>
  </si>
  <si>
    <t>Mosteiros</t>
  </si>
  <si>
    <t>Santa Catarina do Fogo</t>
  </si>
  <si>
    <r>
      <rPr>
        <b/>
        <sz val="10"/>
        <color indexed="8"/>
        <rFont val="Arial"/>
        <family val="2"/>
      </rPr>
      <t>Fonte</t>
    </r>
    <r>
      <rPr>
        <sz val="10"/>
        <color indexed="8"/>
        <rFont val="Arial"/>
        <family val="2"/>
      </rPr>
      <t>: Instituto Nacional de Estatística, Censo 2010</t>
    </r>
  </si>
  <si>
    <t>CABO VERDE</t>
  </si>
  <si>
    <t>São Domingos</t>
  </si>
  <si>
    <t>São Salvador do Mundo</t>
  </si>
  <si>
    <t>São Lourenço dos Órgãos</t>
  </si>
  <si>
    <t>Ilha de Santo Antão</t>
  </si>
  <si>
    <t>Ilha de São Vicente</t>
  </si>
  <si>
    <t>Ilha de São Nicolau</t>
  </si>
  <si>
    <t>Ilha do Sal</t>
  </si>
  <si>
    <t>Ilha de Boavista</t>
  </si>
  <si>
    <t>Ilha do Maio</t>
  </si>
  <si>
    <t>Ilha de Santiago</t>
  </si>
  <si>
    <t>Ilha do Fogo</t>
  </si>
  <si>
    <t>São Filipe</t>
  </si>
  <si>
    <t>Sexo Masculino</t>
  </si>
  <si>
    <t>Sexo Feminino</t>
  </si>
  <si>
    <t>Ambos sexos</t>
  </si>
  <si>
    <t>Ilha da Brava</t>
  </si>
  <si>
    <t>Relação de feminilidade</t>
  </si>
  <si>
    <t>Meio de Residencia</t>
  </si>
  <si>
    <t>100,0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</si>
  <si>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</si>
  <si>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</si>
  <si>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</si>
  <si>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</si>
  <si>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</si>
  <si>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</si>
  <si>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</si>
  <si>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</si>
  <si>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</si>
  <si>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</si>
  <si>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</si>
  <si>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</si>
  <si>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</si>
  <si>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</si>
  <si>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</si>
  <si>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</si>
  <si>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</si>
  <si>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</si>
  <si>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</si>
  <si>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</si>
  <si>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População Residente  por Ilha e Concelho segundo o Sexo e Meio de Residência  e Relação de Feminilidade</t>
  </si>
  <si>
    <t xml:space="preserve">População residente por grupos etários quinquenais e sexo </t>
  </si>
  <si>
    <t>Taxa de Crescimento da População</t>
  </si>
  <si>
    <t>Indice Sintético de Fecundidade</t>
  </si>
  <si>
    <t>% do Grupo etário em relação a total da população</t>
  </si>
  <si>
    <t>Indicadores</t>
  </si>
  <si>
    <t>Feminino</t>
  </si>
  <si>
    <t>Masculino</t>
  </si>
  <si>
    <t>Brecha na esperança de vida à nascence % pessoas do sexo F e M</t>
  </si>
  <si>
    <t>1 ano</t>
  </si>
  <si>
    <t>2 anos</t>
  </si>
  <si>
    <t>3 anos</t>
  </si>
  <si>
    <t>8 anos</t>
  </si>
  <si>
    <t>9 anos</t>
  </si>
  <si>
    <t>Ambos Sexos</t>
  </si>
  <si>
    <t xml:space="preserve"> Taxca de Crescimento da População e Indice Sintetico de Fecundidade</t>
  </si>
  <si>
    <t>Evolução da esperança de vida à nascença 1970 - 2010</t>
  </si>
  <si>
    <t>Taxa Bruta de Mortalidade  (‰)</t>
  </si>
  <si>
    <t>Ano</t>
  </si>
  <si>
    <t>Evolução da Taxa de Mortalidade 2000-2010</t>
  </si>
  <si>
    <t xml:space="preserve">RISCOS DE MORTALIDADE </t>
  </si>
  <si>
    <t>AMBOS SEXOS</t>
  </si>
  <si>
    <t>FEMININO</t>
  </si>
  <si>
    <t>MASCULINO</t>
  </si>
  <si>
    <t>Risco da mortalidade de crianças de menos de 1 ano</t>
  </si>
  <si>
    <t>Risco da mortalidade de crianças de 1-4 ano (juvenil)</t>
  </si>
  <si>
    <t>Risco da mortalidade de crianças de menos de 5 ano (infanto-juvenil)</t>
  </si>
  <si>
    <t>Quociente de mortalidade Infantil (‰) por sexo, RGPH-2010</t>
  </si>
  <si>
    <t>Fonte: Instituto Nacional de Estatística, Censo 2010</t>
  </si>
  <si>
    <t>0-14</t>
  </si>
  <si>
    <r>
      <rPr>
        <b/>
        <sz val="10"/>
        <color indexed="8"/>
        <rFont val="Arial"/>
        <family val="2"/>
      </rPr>
      <t>Fonte</t>
    </r>
    <r>
      <rPr>
        <sz val="10"/>
        <color indexed="8"/>
        <rFont val="Arial"/>
        <family val="2"/>
      </rPr>
      <t>: Calculo a partir dos dados do  Instituto Nacional de Estatística, Censo 2010</t>
    </r>
  </si>
  <si>
    <t>65 +</t>
  </si>
  <si>
    <t>Razão de de dependencia</t>
  </si>
  <si>
    <t xml:space="preserve"> TIPOLOGIA DE AGREGADO CENSO 2010</t>
  </si>
  <si>
    <t>CASAIS ISOLADOS</t>
  </si>
  <si>
    <t>S. Antão</t>
  </si>
  <si>
    <t>S. Vicente</t>
  </si>
  <si>
    <t>S Nicolau</t>
  </si>
  <si>
    <t>Sal</t>
  </si>
  <si>
    <t>Boavista</t>
  </si>
  <si>
    <t>Maio</t>
  </si>
  <si>
    <t>S. Domingos</t>
  </si>
  <si>
    <t>S. Salvador do Mundo</t>
  </si>
  <si>
    <t>S. Lourenço dos Órgãos</t>
  </si>
  <si>
    <t>Santiago</t>
  </si>
  <si>
    <t>S. Filipe</t>
  </si>
  <si>
    <t>Fogo</t>
  </si>
  <si>
    <t>Brava</t>
  </si>
  <si>
    <t>MONOPARENTAIS NUCLEARES</t>
  </si>
  <si>
    <t>MONOPARENTAIS COMPOSITOS</t>
  </si>
  <si>
    <t>Sexo do representante</t>
  </si>
  <si>
    <t>% por Sexo do representante</t>
  </si>
  <si>
    <t>AGREGADOS CONJUGAIS</t>
  </si>
  <si>
    <t>AGREGADOS MONOPARENTAIS</t>
  </si>
  <si>
    <t>AGREGADOS SEM RELAÇÕES DE PARENTESCO</t>
  </si>
  <si>
    <t>AGREGADOS UNIPESSOAIS</t>
  </si>
  <si>
    <t>ILHA/CONCELHO</t>
  </si>
  <si>
    <t>TOTAL</t>
  </si>
  <si>
    <t>% de Agregados dentro da  Tipologia</t>
  </si>
  <si>
    <t>% por Tipologia</t>
  </si>
  <si>
    <t>% de Agregados representados por mulheres por tipologia</t>
  </si>
  <si>
    <t>Agregados familiares segundo a tipologia e o sexo do representante do agregado por ilhas/Concelhos</t>
  </si>
  <si>
    <t>Agregado Unipessoal</t>
  </si>
  <si>
    <t>Agregados Conjugais</t>
  </si>
  <si>
    <t>Monoparentais</t>
  </si>
  <si>
    <t>Sem relações de parentesco</t>
  </si>
  <si>
    <t>Total Geral</t>
  </si>
  <si>
    <t>Casais Isolados</t>
  </si>
  <si>
    <t>Nucleares</t>
  </si>
  <si>
    <t>Compositos</t>
  </si>
  <si>
    <t>CABO VERDE AMBOS SEXOS</t>
  </si>
  <si>
    <t>Solteiro</t>
  </si>
  <si>
    <t>Casado</t>
  </si>
  <si>
    <t>União</t>
  </si>
  <si>
    <t>Separado</t>
  </si>
  <si>
    <t>Divorciado</t>
  </si>
  <si>
    <t>Viuvo</t>
  </si>
  <si>
    <t>ND</t>
  </si>
  <si>
    <t>CABO VERDE FEMININO</t>
  </si>
  <si>
    <t>CABO VERDE MASCULINO</t>
  </si>
  <si>
    <t xml:space="preserve">Total </t>
  </si>
  <si>
    <t xml:space="preserve">União </t>
  </si>
  <si>
    <t xml:space="preserve">Estado Civil dos representantes dos agregados familiares  por tipologia e sexo </t>
  </si>
  <si>
    <t xml:space="preserve"> Compositos</t>
  </si>
  <si>
    <t>Solteiro/a</t>
  </si>
  <si>
    <t>Casado/a</t>
  </si>
  <si>
    <t>Separado/a</t>
  </si>
  <si>
    <t>Divorciado/a</t>
  </si>
  <si>
    <t>Viuvo/a</t>
  </si>
  <si>
    <t>Solteira</t>
  </si>
  <si>
    <t>Casada</t>
  </si>
  <si>
    <t>Separada</t>
  </si>
  <si>
    <t>Divorciada</t>
  </si>
  <si>
    <t>Viuva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</si>
  <si>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</si>
  <si>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</si>
  <si>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</si>
  <si>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</si>
  <si>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</si>
  <si>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</si>
  <si>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</si>
  <si>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</si>
  <si>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</si>
  <si>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NA</t>
  </si>
  <si>
    <t>Santo Antão</t>
  </si>
  <si>
    <t>S. Nicolau</t>
  </si>
  <si>
    <t>Principal meio de vida nos últimos 12 meses por ilha e sexo</t>
  </si>
  <si>
    <t>Cabo Verde</t>
  </si>
  <si>
    <t>Cabo Verde Feminino</t>
  </si>
  <si>
    <t>Cabo Verde Masculino</t>
  </si>
  <si>
    <t>Grupo etário</t>
  </si>
  <si>
    <t>Pop desempregada</t>
  </si>
  <si>
    <t>Grupo Etario</t>
  </si>
  <si>
    <t>População  ocupada</t>
  </si>
  <si>
    <t>População inactiva</t>
  </si>
  <si>
    <t>Razões de saúde / acidente</t>
  </si>
  <si>
    <t>Gravidez</t>
  </si>
  <si>
    <t>Responsabilidades pessoais ou familiares</t>
  </si>
  <si>
    <t>Estudante</t>
  </si>
  <si>
    <t>Aguarda para iniciar trabalho / negócio</t>
  </si>
  <si>
    <t>Aguarda resposta empregador / resultado concurso</t>
  </si>
  <si>
    <t>Não te qualificação</t>
  </si>
  <si>
    <t>Não tem experiência</t>
  </si>
  <si>
    <t>Não tem idade</t>
  </si>
  <si>
    <t>Incapacidade permanente para trabalhar</t>
  </si>
  <si>
    <t>Aposentado, reformado ou na reserva</t>
  </si>
  <si>
    <t>Não há trabalho adequado disponível</t>
  </si>
  <si>
    <t>Outra razão</t>
  </si>
  <si>
    <t>Não sabe / Não respondeu</t>
  </si>
  <si>
    <t xml:space="preserve">Razões da inactividade por sexo </t>
  </si>
  <si>
    <t>Situação Perante a Actividade Ecónomica por Sexo e Grupos Etários</t>
  </si>
  <si>
    <t>Total orfaõs</t>
  </si>
  <si>
    <t>De pai e mãe</t>
  </si>
  <si>
    <t>De mãe e vive com o pai</t>
  </si>
  <si>
    <t>De mãe e não vive com o pai</t>
  </si>
  <si>
    <t>De pai e vive com a mãe</t>
  </si>
  <si>
    <t>De pai e não vive com a mãe</t>
  </si>
  <si>
    <t>Vive só com a mãe</t>
  </si>
  <si>
    <t>Vive só com o pai</t>
  </si>
  <si>
    <t>ORFÃOS</t>
  </si>
  <si>
    <t xml:space="preserve">NÃO ORFÃOS </t>
  </si>
  <si>
    <t>Total Urbano</t>
  </si>
  <si>
    <t>Total Rural</t>
  </si>
  <si>
    <t>Vive com a mãe e o  pai</t>
  </si>
  <si>
    <t>Não vive nem com a mãe ,nem com o pai</t>
  </si>
  <si>
    <t>Com quem moram as crianças e os adolescentes (0-18 anos)</t>
  </si>
  <si>
    <t>Concelho</t>
  </si>
  <si>
    <t>Sexo</t>
  </si>
  <si>
    <t xml:space="preserve">Taxa de Desemprego </t>
  </si>
  <si>
    <t xml:space="preserve"> COMPOSITOS</t>
  </si>
  <si>
    <t>NUCLEAR</t>
  </si>
  <si>
    <t>Variaveis</t>
  </si>
  <si>
    <t>ICF</t>
  </si>
  <si>
    <t>Fonte e Ano de Referência</t>
  </si>
  <si>
    <t>1. Estrutura da população por grupos de  idade</t>
  </si>
  <si>
    <t xml:space="preserve">    1.1. 0 -14 anos</t>
  </si>
  <si>
    <t>INE -CENSO 2010</t>
  </si>
  <si>
    <t xml:space="preserve">    1.2. 15 - 64 anos</t>
  </si>
  <si>
    <t xml:space="preserve">    1.3. 65 e + anos</t>
  </si>
  <si>
    <t>5. Tamanho médio dos agregados familiares de acordo com o sexo do representante do agregado</t>
  </si>
  <si>
    <t xml:space="preserve">6.Taxa bruta de mortalidade </t>
  </si>
  <si>
    <t xml:space="preserve">7.Taxa bruta de natalidade </t>
  </si>
  <si>
    <t>8. Esperança de vida à nascença</t>
  </si>
  <si>
    <t xml:space="preserve">    3.1. Solteiro(a)</t>
  </si>
  <si>
    <t xml:space="preserve">    3.2. Casado(a)</t>
  </si>
  <si>
    <t xml:space="preserve">    3.3. União </t>
  </si>
  <si>
    <t xml:space="preserve">    3.4. Separado(a)</t>
  </si>
  <si>
    <t xml:space="preserve">    3.5. Divorciado(a)</t>
  </si>
  <si>
    <t xml:space="preserve">    3.6. Viúvo(a)</t>
  </si>
  <si>
    <t xml:space="preserve">    3.7. ND</t>
  </si>
  <si>
    <t>4. Idade media ao contraer casamento ou começar a viver em união</t>
  </si>
  <si>
    <t>População total</t>
  </si>
  <si>
    <t>2. Idade mediana da população</t>
  </si>
  <si>
    <t>População</t>
  </si>
  <si>
    <t>Cabo Verde - Ambos sexos</t>
  </si>
  <si>
    <t xml:space="preserve"> Cabo Verde Feminino</t>
  </si>
  <si>
    <t>Razões da inactividade por sexo  15-64 anos</t>
  </si>
  <si>
    <t>Taxa de Actividade</t>
  </si>
  <si>
    <t>Taxa de Ocupação</t>
  </si>
  <si>
    <t>Taxa desemprego por meio de residência</t>
  </si>
  <si>
    <t xml:space="preserve">15-24 </t>
  </si>
  <si>
    <t>25-64</t>
  </si>
  <si>
    <t>65+</t>
  </si>
  <si>
    <t>Taxa de actividade por meio de residencia</t>
  </si>
  <si>
    <t>Taxa de ocupacão por meio de residencia</t>
  </si>
  <si>
    <t>Taxa desemprego por grandes grupos etários</t>
  </si>
  <si>
    <t>Taxa de actividade por grandes grupos etários</t>
  </si>
  <si>
    <t>Taxa de ocupacão por grandes grupos etários</t>
  </si>
  <si>
    <t>Taxas da situação perante a actividade por Concelho</t>
  </si>
  <si>
    <t>Situação na profissão</t>
  </si>
  <si>
    <t>Trabalhador da Administração Pública</t>
  </si>
  <si>
    <t>Trabalhador sector empresarial do Estado</t>
  </si>
  <si>
    <t>Trabalhador sector empresarial privado</t>
  </si>
  <si>
    <t>Militar / Forças Armadas</t>
  </si>
  <si>
    <t>Trabalhador conta própria sem pessoal ao serviço</t>
  </si>
  <si>
    <t>Trabalhador conta própria com pessoal ao serviço</t>
  </si>
  <si>
    <t>Trabalhador familiar não remunerado</t>
  </si>
  <si>
    <t>Trabalhador em casa de família</t>
  </si>
  <si>
    <t>Trabalhador na produção para o próprio consumo</t>
  </si>
  <si>
    <t>Trabalhador em cooperativas / Ass. Comunitárias</t>
  </si>
  <si>
    <t>Trabalhadores em Organizações internacionais</t>
  </si>
  <si>
    <t>Trabalhadores em ONG's</t>
  </si>
  <si>
    <t>Aprendiz ou estagiário</t>
  </si>
  <si>
    <t>Outra situação</t>
  </si>
  <si>
    <t xml:space="preserve">Situação perante a pofissão por sexo </t>
  </si>
  <si>
    <t>Pofissões</t>
  </si>
  <si>
    <t>Distribuição da população de 15 e mais por profissão e segundo o sexo</t>
  </si>
  <si>
    <t xml:space="preserve">PROFISSÕES ESPECIFICAMENTE MILITARES </t>
  </si>
  <si>
    <t>REPRESENTANTES DOS PODERES LEGISLATIVO E EXECUTIVO, DIRECTOR</t>
  </si>
  <si>
    <t>ESPECIALISTAS DAS ACTIVIDADES INTELECTUAIS E CIENTÍFICAS</t>
  </si>
  <si>
    <t>TÉCNICOS E PROFISSIONAIS  DE NÍVEL INTERMÉDIO</t>
  </si>
  <si>
    <t>PESSOAL ADMINISTRATIVO</t>
  </si>
  <si>
    <t>PESSOAL DOS SERVIÇOS E VENDEDORES</t>
  </si>
  <si>
    <t>AGRICULTORES  E TRABALHADORES QUALIFICADOS DA AGRICULTURA, D</t>
  </si>
  <si>
    <t>OPERÁRIOS, ARTÍFICES E TRABALHADORES SIMILARES</t>
  </si>
  <si>
    <t>OPERADORES DE INSTALAÇÕES DE MÁQUINAS E TRABALHADORES DA MON</t>
  </si>
  <si>
    <t>PROFISSÕES ELEMENTARES</t>
  </si>
  <si>
    <t>Grandes grupos profissionais</t>
  </si>
  <si>
    <t>Está a frequentar um Estabelecimento público</t>
  </si>
  <si>
    <t>Está a frequentar um Estabelecimento Privado</t>
  </si>
  <si>
    <t>Frequentou, mas já não frequenta</t>
  </si>
  <si>
    <t>Nunca frequentou</t>
  </si>
  <si>
    <t>SEM NIVEL</t>
  </si>
  <si>
    <t>PRE-ESCOLAR</t>
  </si>
  <si>
    <t>ALFABETIZACAO</t>
  </si>
  <si>
    <t>ENSINO BASICO</t>
  </si>
  <si>
    <t>SECUNDARIO</t>
  </si>
  <si>
    <t>CURSO MEDIO</t>
  </si>
  <si>
    <t>BACHAREL OU SUPERIOR</t>
  </si>
  <si>
    <t xml:space="preserve">Efectivos </t>
  </si>
  <si>
    <t>%</t>
  </si>
  <si>
    <t>Frequencia escolar</t>
  </si>
  <si>
    <t>Nível de instrução</t>
  </si>
  <si>
    <t>Nivel de instrução</t>
  </si>
  <si>
    <t xml:space="preserve">Ambos sexos </t>
  </si>
  <si>
    <t>Situação perante a actividade económica</t>
  </si>
  <si>
    <t>População activa ocupada</t>
  </si>
  <si>
    <t>População desempregada desempregada</t>
  </si>
  <si>
    <t>Efectivos</t>
  </si>
  <si>
    <t>Nivel de instrução  e situação  perante  a actividade económica</t>
  </si>
  <si>
    <t>Ambos os Sexos</t>
  </si>
  <si>
    <t>Efectivo</t>
  </si>
  <si>
    <t xml:space="preserve"> %</t>
  </si>
  <si>
    <t>Distribuição percentual da população analfabeta de 15 anos e mais segundo o sexo, por meio de residência e grupos etários</t>
  </si>
  <si>
    <t>Cabo Verde Urbano</t>
  </si>
  <si>
    <t>Cabo Verde Rural</t>
  </si>
  <si>
    <t>Ilhas / Concelhos</t>
  </si>
  <si>
    <t>Ambos os sexos</t>
  </si>
  <si>
    <t>Taxa de analfabetismo em % da população residente de 15 anos ou mais segundo o sexo  concelho</t>
  </si>
  <si>
    <t>Fonte: RGPH 2000; IDRF 2001/2002; Inquérito ao Emprego 2005, 2008; QUIBB 2006; QUIBB 2007; Inquérito ao Emprego 2009; RGPH 2010, IMC 2011</t>
  </si>
  <si>
    <t>Taxa de ocupação ou Racio emprego/população, 15 anos ou mais (%)</t>
  </si>
  <si>
    <t>Evolução da taxa de desemprego (%)  por sexo entre 2000-2010</t>
  </si>
  <si>
    <t>Taxa de desemprego(%) entre os jovens de 15 -24 ans</t>
  </si>
  <si>
    <t xml:space="preserve">Percentagem de jovens de 15-24 anos fora do sistema de ensino e não ocupados (desempregados ou inactivos)                                                                                                                               </t>
  </si>
  <si>
    <t>Nenhum nível</t>
  </si>
  <si>
    <t>Básico</t>
  </si>
  <si>
    <t>Secundário</t>
  </si>
  <si>
    <t>Medio/superiro</t>
  </si>
  <si>
    <t>Taxa de desemprego entre as mulheres, por nível de instrução  (%)</t>
  </si>
  <si>
    <t>Percentagem de emprego segundo a situação na profissão (%)</t>
  </si>
  <si>
    <t xml:space="preserve">Assalariados </t>
  </si>
  <si>
    <t>Empregadores</t>
  </si>
  <si>
    <t>Tabalhador por conta propria</t>
  </si>
  <si>
    <t xml:space="preserve">Trabalhadores na empresa familiar </t>
  </si>
  <si>
    <t xml:space="preserve"> Outros trabalhadores não classificaveis segundo a situação na profissão</t>
  </si>
  <si>
    <t>Racio do emprego assalariado no emprego não agricola  (%)</t>
  </si>
  <si>
    <t xml:space="preserve">Taxa de sub-desemprego (%) relacionada a duração de trabalho (menos de 35 h semanal) </t>
  </si>
  <si>
    <t>Taxa de trabalhadores com horarios decentes (35-44h em 2010, e 35-48h para os outros anos)</t>
  </si>
  <si>
    <t>Percentagem de mulheres  ocupadas no emprego assalariado total (%)</t>
  </si>
  <si>
    <t xml:space="preserve">     Meio urbano </t>
  </si>
  <si>
    <t xml:space="preserve">     Meio rural </t>
  </si>
  <si>
    <t>Percentagem de emprego informal-não inscritas no sistema de previdência social</t>
  </si>
  <si>
    <t xml:space="preserve"> Proporção de trabalhadores indépendentes e de trabalhadores familiares na população activa ocupada (%)</t>
  </si>
  <si>
    <t xml:space="preserve">3. Distribuição percentual da população com 12 ou mais anos, segundo o estado civil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</si>
</sst>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"/>
    <numFmt numFmtId="174" formatCode="###0.00"/>
    <numFmt numFmtId="175" formatCode="0.00000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"/>
    <numFmt numFmtId="182" formatCode="0.0000000000"/>
    <numFmt numFmtId="183" formatCode="0.00000000000"/>
    <numFmt numFmtId="184" formatCode="0.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#.0"/>
    <numFmt numFmtId="190" formatCode="####.00"/>
    <numFmt numFmtId="191" formatCode="####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Narrow"/>
      <family val="2"/>
    </font>
    <font>
      <sz val="10"/>
      <color indexed="12"/>
      <name val="Arial"/>
      <family val="2"/>
    </font>
    <font>
      <i/>
      <sz val="9"/>
      <name val="Tahoma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Arial Narrow"/>
      <family val="2"/>
    </font>
    <font>
      <i/>
      <sz val="9.5"/>
      <name val="Arial Narrow"/>
      <family val="2"/>
    </font>
    <font>
      <i/>
      <sz val="9.5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 Narrow"/>
      <family val="2"/>
    </font>
    <font>
      <sz val="11"/>
      <color indexed="12"/>
      <name val="Calibri"/>
      <family val="2"/>
    </font>
    <font>
      <sz val="9"/>
      <color indexed="22"/>
      <name val="Arial"/>
      <family val="2"/>
    </font>
    <font>
      <b/>
      <sz val="11"/>
      <color indexed="9"/>
      <name val="Arial Narrow"/>
      <family val="2"/>
    </font>
    <font>
      <sz val="9"/>
      <color indexed="8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rgb="FFFFFFFF"/>
      <name val="Arial Narrow"/>
      <family val="2"/>
    </font>
    <font>
      <sz val="9"/>
      <color rgb="FF000000"/>
      <name val="Arial Narrow"/>
      <family val="2"/>
    </font>
    <font>
      <sz val="9"/>
      <color theme="0" tint="-0.04997999966144562"/>
      <name val="Arial"/>
      <family val="2"/>
    </font>
    <font>
      <b/>
      <sz val="11"/>
      <color theme="0"/>
      <name val="Arial Narrow"/>
      <family val="2"/>
    </font>
    <font>
      <sz val="9"/>
      <color theme="1"/>
      <name val="Calibri"/>
      <family val="2"/>
    </font>
    <font>
      <sz val="10"/>
      <color theme="0" tint="-0.04997999966144562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thick">
        <color rgb="FFFFFFFF"/>
      </right>
      <top style="medium">
        <color rgb="FFFFFFFF"/>
      </top>
      <bottom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thick">
        <color rgb="FFFFFFFF"/>
      </right>
      <top/>
      <bottom/>
    </border>
    <border>
      <left/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/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thick">
        <color rgb="FFFFFFFF"/>
      </right>
      <top style="thick">
        <color rgb="FFFFFFFF"/>
      </top>
      <bottom/>
    </border>
    <border>
      <left style="thin"/>
      <right style="thin"/>
      <top style="double"/>
      <bottom>
        <color indexed="63"/>
      </bottom>
    </border>
    <border>
      <left/>
      <right style="medium">
        <color rgb="FFFFFFFF"/>
      </right>
      <top/>
      <bottom style="double"/>
    </border>
    <border>
      <left/>
      <right style="medium">
        <color rgb="FFFFFFFF"/>
      </right>
      <top style="double"/>
      <bottom style="double"/>
    </border>
    <border>
      <left>
        <color indexed="63"/>
      </left>
      <right style="thin"/>
      <top/>
      <bottom style="medium">
        <color rgb="FFFFFFFF"/>
      </bottom>
    </border>
    <border>
      <left style="thin"/>
      <right style="medium">
        <color rgb="FFFFFFFF"/>
      </right>
      <top>
        <color indexed="63"/>
      </top>
      <bottom style="double"/>
    </border>
    <border>
      <left style="thin"/>
      <right style="medium">
        <color rgb="FFFFFFFF"/>
      </right>
      <top/>
      <bottom style="medium">
        <color rgb="FFFFFFFF"/>
      </bottom>
    </border>
    <border>
      <left style="thin"/>
      <right style="medium">
        <color rgb="FFFFFFFF"/>
      </right>
      <top style="double"/>
      <bottom style="double"/>
    </border>
    <border>
      <left style="thin"/>
      <right style="thin"/>
      <top/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>
        <color rgb="FFFFFFFF"/>
      </top>
      <bottom/>
    </border>
    <border>
      <left style="medium">
        <color rgb="FFFFFFFF"/>
      </left>
      <right style="thin"/>
      <top style="medium">
        <color rgb="FFFFFFFF"/>
      </top>
      <bottom/>
    </border>
    <border>
      <left style="medium">
        <color rgb="FFFFFFFF"/>
      </left>
      <right style="thin"/>
      <top style="medium">
        <color rgb="FFFFFFFF"/>
      </top>
      <bottom style="medium">
        <color rgb="FFFFFFFF"/>
      </bottom>
    </border>
    <border>
      <left style="thin"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thin"/>
      <top style="medium">
        <color rgb="FFFFFFFF"/>
      </top>
      <bottom style="medium">
        <color rgb="FFFFFFFF"/>
      </bottom>
    </border>
    <border>
      <left style="medium">
        <color rgb="FFFFFFFF"/>
      </left>
      <right style="thin"/>
      <top style="medium">
        <color rgb="FFFFFFFF"/>
      </top>
      <bottom style="double"/>
    </border>
    <border>
      <left style="thin"/>
      <right style="medium">
        <color rgb="FFFFFFFF"/>
      </right>
      <top>
        <color indexed="63"/>
      </top>
      <bottom style="thin"/>
    </border>
    <border>
      <left/>
      <right style="medium">
        <color rgb="FFFFFFFF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thick">
        <color rgb="FFFFFFFF"/>
      </bottom>
    </border>
    <border>
      <left/>
      <right/>
      <top style="medium">
        <color rgb="FFFFFFFF"/>
      </top>
      <bottom style="thick">
        <color rgb="FFFFFFF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rgb="FFFFFFFF"/>
      </left>
      <right style="thin"/>
      <top style="double"/>
      <bottom/>
    </border>
    <border>
      <left style="medium">
        <color rgb="FFFFFFFF"/>
      </left>
      <right style="thin"/>
      <top/>
      <bottom/>
    </border>
    <border>
      <left style="medium">
        <color rgb="FFFFFFFF"/>
      </left>
      <right style="thin"/>
      <top/>
      <bottom style="medium">
        <color rgb="FFFFFFFF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4" applyNumberFormat="0" applyAlignment="0" applyProtection="0"/>
    <xf numFmtId="0" fontId="59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4" applyNumberFormat="0" applyAlignment="0" applyProtection="0"/>
    <xf numFmtId="0" fontId="6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4" fillId="20" borderId="7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1" fontId="0" fillId="0" borderId="0" applyFont="0" applyFill="0" applyBorder="0" applyAlignment="0" applyProtection="0"/>
  </cellStyleXfs>
  <cellXfs count="559">
    <xf numFmtId="0" fontId="0" fillId="0" borderId="0" xfId="0" applyFont="1" applyAlignment="1">
      <alignment/>
    </xf>
    <xf numFmtId="2" fontId="70" fillId="7" borderId="10" xfId="0" applyNumberFormat="1" applyFont="1" applyFill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2" fontId="70" fillId="7" borderId="11" xfId="0" applyNumberFormat="1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 wrapText="1"/>
    </xf>
    <xf numFmtId="0" fontId="70" fillId="13" borderId="12" xfId="0" applyFont="1" applyFill="1" applyBorder="1" applyAlignment="1">
      <alignment vertical="center" wrapText="1"/>
    </xf>
    <xf numFmtId="0" fontId="70" fillId="19" borderId="13" xfId="0" applyFont="1" applyFill="1" applyBorder="1" applyAlignment="1">
      <alignment horizontal="left" vertical="center"/>
    </xf>
    <xf numFmtId="172" fontId="5" fillId="19" borderId="14" xfId="0" applyNumberFormat="1" applyFont="1" applyFill="1" applyBorder="1" applyAlignment="1">
      <alignment horizontal="center" wrapText="1"/>
    </xf>
    <xf numFmtId="172" fontId="5" fillId="19" borderId="15" xfId="0" applyNumberFormat="1" applyFont="1" applyFill="1" applyBorder="1" applyAlignment="1">
      <alignment horizontal="center" wrapText="1"/>
    </xf>
    <xf numFmtId="172" fontId="5" fillId="19" borderId="16" xfId="0" applyNumberFormat="1" applyFont="1" applyFill="1" applyBorder="1" applyAlignment="1">
      <alignment horizontal="center" wrapText="1"/>
    </xf>
    <xf numFmtId="174" fontId="5" fillId="19" borderId="16" xfId="0" applyNumberFormat="1" applyFont="1" applyFill="1" applyBorder="1" applyAlignment="1">
      <alignment horizontal="center" wrapText="1"/>
    </xf>
    <xf numFmtId="174" fontId="5" fillId="19" borderId="14" xfId="0" applyNumberFormat="1" applyFont="1" applyFill="1" applyBorder="1" applyAlignment="1">
      <alignment horizontal="center" wrapText="1"/>
    </xf>
    <xf numFmtId="174" fontId="5" fillId="19" borderId="15" xfId="0" applyNumberFormat="1" applyFont="1" applyFill="1" applyBorder="1" applyAlignment="1">
      <alignment horizontal="center" wrapText="1"/>
    </xf>
    <xf numFmtId="0" fontId="70" fillId="7" borderId="17" xfId="0" applyFont="1" applyFill="1" applyBorder="1" applyAlignment="1">
      <alignment horizontal="left" vertical="center"/>
    </xf>
    <xf numFmtId="172" fontId="5" fillId="7" borderId="0" xfId="0" applyNumberFormat="1" applyFont="1" applyFill="1" applyBorder="1" applyAlignment="1">
      <alignment horizontal="right" wrapText="1"/>
    </xf>
    <xf numFmtId="172" fontId="5" fillId="7" borderId="10" xfId="0" applyNumberFormat="1" applyFont="1" applyFill="1" applyBorder="1" applyAlignment="1">
      <alignment horizontal="right" wrapText="1"/>
    </xf>
    <xf numFmtId="172" fontId="5" fillId="7" borderId="18" xfId="0" applyNumberFormat="1" applyFont="1" applyFill="1" applyBorder="1" applyAlignment="1">
      <alignment horizontal="right" wrapText="1"/>
    </xf>
    <xf numFmtId="174" fontId="5" fillId="7" borderId="18" xfId="0" applyNumberFormat="1" applyFont="1" applyFill="1" applyBorder="1" applyAlignment="1">
      <alignment horizontal="center" wrapText="1"/>
    </xf>
    <xf numFmtId="174" fontId="5" fillId="7" borderId="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left" vertical="top" wrapText="1" indent="3"/>
    </xf>
    <xf numFmtId="172" fontId="6" fillId="0" borderId="0" xfId="0" applyNumberFormat="1" applyFont="1" applyBorder="1" applyAlignment="1">
      <alignment horizontal="right" vertical="top"/>
    </xf>
    <xf numFmtId="172" fontId="6" fillId="0" borderId="10" xfId="0" applyNumberFormat="1" applyFont="1" applyBorder="1" applyAlignment="1">
      <alignment horizontal="right" vertical="top"/>
    </xf>
    <xf numFmtId="172" fontId="6" fillId="0" borderId="18" xfId="0" applyNumberFormat="1" applyFont="1" applyBorder="1" applyAlignment="1">
      <alignment horizontal="right" vertical="top"/>
    </xf>
    <xf numFmtId="174" fontId="6" fillId="0" borderId="18" xfId="0" applyNumberFormat="1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left" vertical="top" wrapText="1"/>
    </xf>
    <xf numFmtId="172" fontId="5" fillId="7" borderId="0" xfId="0" applyNumberFormat="1" applyFont="1" applyFill="1" applyBorder="1" applyAlignment="1">
      <alignment horizontal="right" vertical="top"/>
    </xf>
    <xf numFmtId="172" fontId="5" fillId="7" borderId="10" xfId="0" applyNumberFormat="1" applyFont="1" applyFill="1" applyBorder="1" applyAlignment="1">
      <alignment horizontal="right" vertical="top"/>
    </xf>
    <xf numFmtId="172" fontId="5" fillId="7" borderId="18" xfId="0" applyNumberFormat="1" applyFont="1" applyFill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 indent="2"/>
    </xf>
    <xf numFmtId="0" fontId="5" fillId="7" borderId="19" xfId="0" applyFont="1" applyFill="1" applyBorder="1" applyAlignment="1">
      <alignment horizontal="left" vertical="top" wrapText="1"/>
    </xf>
    <xf numFmtId="172" fontId="5" fillId="7" borderId="12" xfId="0" applyNumberFormat="1" applyFont="1" applyFill="1" applyBorder="1" applyAlignment="1">
      <alignment horizontal="right" vertical="top"/>
    </xf>
    <xf numFmtId="172" fontId="5" fillId="7" borderId="11" xfId="0" applyNumberFormat="1" applyFont="1" applyFill="1" applyBorder="1" applyAlignment="1">
      <alignment horizontal="right" vertical="top"/>
    </xf>
    <xf numFmtId="172" fontId="5" fillId="7" borderId="20" xfId="0" applyNumberFormat="1" applyFont="1" applyFill="1" applyBorder="1" applyAlignment="1">
      <alignment horizontal="right" vertical="top"/>
    </xf>
    <xf numFmtId="174" fontId="5" fillId="7" borderId="20" xfId="0" applyNumberFormat="1" applyFont="1" applyFill="1" applyBorder="1" applyAlignment="1">
      <alignment horizontal="center" wrapText="1"/>
    </xf>
    <xf numFmtId="174" fontId="5" fillId="7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8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23" xfId="0" applyFont="1" applyFill="1" applyBorder="1" applyAlignment="1">
      <alignment vertical="top" wrapText="1"/>
    </xf>
    <xf numFmtId="0" fontId="9" fillId="19" borderId="24" xfId="0" applyFont="1" applyFill="1" applyBorder="1" applyAlignment="1">
      <alignment vertical="top" wrapText="1"/>
    </xf>
    <xf numFmtId="0" fontId="72" fillId="19" borderId="25" xfId="0" applyFont="1" applyFill="1" applyBorder="1" applyAlignment="1">
      <alignment horizontal="center" vertical="top"/>
    </xf>
    <xf numFmtId="0" fontId="9" fillId="7" borderId="22" xfId="0" applyFont="1" applyFill="1" applyBorder="1" applyAlignment="1">
      <alignment vertical="top" wrapText="1"/>
    </xf>
    <xf numFmtId="0" fontId="73" fillId="7" borderId="25" xfId="0" applyFont="1" applyFill="1" applyBorder="1" applyAlignment="1">
      <alignment horizontal="center" vertical="top"/>
    </xf>
    <xf numFmtId="181" fontId="73" fillId="7" borderId="25" xfId="0" applyNumberFormat="1" applyFont="1" applyFill="1" applyBorder="1" applyAlignment="1">
      <alignment horizontal="center" vertical="top"/>
    </xf>
    <xf numFmtId="2" fontId="73" fillId="7" borderId="25" xfId="0" applyNumberFormat="1" applyFont="1" applyFill="1" applyBorder="1" applyAlignment="1">
      <alignment horizontal="center" vertical="top"/>
    </xf>
    <xf numFmtId="49" fontId="9" fillId="7" borderId="22" xfId="0" applyNumberFormat="1" applyFont="1" applyFill="1" applyBorder="1" applyAlignment="1">
      <alignment vertical="top" wrapText="1"/>
    </xf>
    <xf numFmtId="0" fontId="9" fillId="7" borderId="23" xfId="0" applyFont="1" applyFill="1" applyBorder="1" applyAlignment="1">
      <alignment vertical="top" wrapText="1"/>
    </xf>
    <xf numFmtId="0" fontId="9" fillId="7" borderId="26" xfId="0" applyFont="1" applyFill="1" applyBorder="1" applyAlignment="1">
      <alignment horizontal="center" vertical="top" wrapText="1"/>
    </xf>
    <xf numFmtId="0" fontId="9" fillId="7" borderId="21" xfId="0" applyFont="1" applyFill="1" applyBorder="1" applyAlignment="1">
      <alignment horizontal="center" vertical="top" wrapText="1"/>
    </xf>
    <xf numFmtId="2" fontId="72" fillId="19" borderId="25" xfId="0" applyNumberFormat="1" applyFont="1" applyFill="1" applyBorder="1" applyAlignment="1">
      <alignment horizontal="center" vertical="top"/>
    </xf>
    <xf numFmtId="0" fontId="9" fillId="7" borderId="24" xfId="0" applyFont="1" applyFill="1" applyBorder="1" applyAlignment="1">
      <alignment vertical="top" wrapText="1"/>
    </xf>
    <xf numFmtId="0" fontId="70" fillId="19" borderId="27" xfId="0" applyFont="1" applyFill="1" applyBorder="1" applyAlignment="1">
      <alignment horizontal="center" vertical="top"/>
    </xf>
    <xf numFmtId="0" fontId="10" fillId="19" borderId="28" xfId="0" applyFont="1" applyFill="1" applyBorder="1" applyAlignment="1">
      <alignment horizontal="center" vertical="top"/>
    </xf>
    <xf numFmtId="0" fontId="11" fillId="7" borderId="24" xfId="0" applyFont="1" applyFill="1" applyBorder="1" applyAlignment="1">
      <alignment horizontal="center" vertical="top"/>
    </xf>
    <xf numFmtId="0" fontId="11" fillId="7" borderId="25" xfId="0" applyFont="1" applyFill="1" applyBorder="1" applyAlignment="1">
      <alignment horizontal="center" vertical="top"/>
    </xf>
    <xf numFmtId="0" fontId="11" fillId="7" borderId="22" xfId="0" applyFont="1" applyFill="1" applyBorder="1" applyAlignment="1">
      <alignment horizontal="center" vertical="top"/>
    </xf>
    <xf numFmtId="0" fontId="11" fillId="7" borderId="23" xfId="0" applyFont="1" applyFill="1" applyBorder="1" applyAlignment="1">
      <alignment horizontal="center" vertical="top"/>
    </xf>
    <xf numFmtId="0" fontId="11" fillId="19" borderId="27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top"/>
    </xf>
    <xf numFmtId="0" fontId="13" fillId="13" borderId="23" xfId="0" applyFont="1" applyFill="1" applyBorder="1" applyAlignment="1">
      <alignment horizontal="center" vertical="top"/>
    </xf>
    <xf numFmtId="0" fontId="13" fillId="13" borderId="29" xfId="0" applyFont="1" applyFill="1" applyBorder="1" applyAlignment="1">
      <alignment horizontal="center" vertical="top"/>
    </xf>
    <xf numFmtId="0" fontId="14" fillId="13" borderId="22" xfId="0" applyFont="1" applyFill="1" applyBorder="1" applyAlignment="1">
      <alignment horizontal="center" vertical="top"/>
    </xf>
    <xf numFmtId="0" fontId="14" fillId="13" borderId="29" xfId="0" applyFont="1" applyFill="1" applyBorder="1" applyAlignment="1">
      <alignment horizontal="center" vertical="top"/>
    </xf>
    <xf numFmtId="181" fontId="14" fillId="13" borderId="22" xfId="0" applyNumberFormat="1" applyFont="1" applyFill="1" applyBorder="1" applyAlignment="1">
      <alignment horizontal="center" vertical="top"/>
    </xf>
    <xf numFmtId="0" fontId="7" fillId="19" borderId="27" xfId="0" applyFont="1" applyFill="1" applyBorder="1" applyAlignment="1">
      <alignment horizontal="center" vertical="top" wrapText="1"/>
    </xf>
    <xf numFmtId="0" fontId="7" fillId="19" borderId="28" xfId="0" applyFont="1" applyFill="1" applyBorder="1" applyAlignment="1">
      <alignment horizontal="center" vertical="top" wrapText="1"/>
    </xf>
    <xf numFmtId="0" fontId="7" fillId="7" borderId="24" xfId="0" applyFont="1" applyFill="1" applyBorder="1" applyAlignment="1">
      <alignment vertical="top" wrapText="1"/>
    </xf>
    <xf numFmtId="0" fontId="7" fillId="7" borderId="2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2" fontId="6" fillId="33" borderId="0" xfId="54" applyNumberFormat="1" applyFont="1" applyFill="1" applyBorder="1" applyAlignment="1">
      <alignment horizontal="right" vertical="top"/>
      <protection/>
    </xf>
    <xf numFmtId="172" fontId="5" fillId="34" borderId="0" xfId="54" applyNumberFormat="1" applyFont="1" applyFill="1" applyBorder="1" applyAlignment="1">
      <alignment horizontal="center" vertical="top" wrapText="1"/>
      <protection/>
    </xf>
    <xf numFmtId="172" fontId="5" fillId="35" borderId="0" xfId="54" applyNumberFormat="1" applyFont="1" applyFill="1" applyBorder="1" applyAlignment="1">
      <alignment horizontal="right" vertical="top"/>
      <protection/>
    </xf>
    <xf numFmtId="172" fontId="5" fillId="34" borderId="18" xfId="54" applyNumberFormat="1" applyFont="1" applyFill="1" applyBorder="1" applyAlignment="1">
      <alignment horizontal="center" vertical="top" wrapText="1"/>
      <protection/>
    </xf>
    <xf numFmtId="172" fontId="5" fillId="34" borderId="10" xfId="54" applyNumberFormat="1" applyFont="1" applyFill="1" applyBorder="1" applyAlignment="1">
      <alignment horizontal="center" vertical="top" wrapText="1"/>
      <protection/>
    </xf>
    <xf numFmtId="172" fontId="5" fillId="35" borderId="18" xfId="54" applyNumberFormat="1" applyFont="1" applyFill="1" applyBorder="1" applyAlignment="1">
      <alignment horizontal="right" vertical="top"/>
      <protection/>
    </xf>
    <xf numFmtId="172" fontId="5" fillId="35" borderId="10" xfId="54" applyNumberFormat="1" applyFont="1" applyFill="1" applyBorder="1" applyAlignment="1">
      <alignment horizontal="right" vertical="top"/>
      <protection/>
    </xf>
    <xf numFmtId="172" fontId="6" fillId="33" borderId="18" xfId="54" applyNumberFormat="1" applyFont="1" applyFill="1" applyBorder="1" applyAlignment="1">
      <alignment horizontal="right" vertical="top"/>
      <protection/>
    </xf>
    <xf numFmtId="172" fontId="6" fillId="33" borderId="10" xfId="54" applyNumberFormat="1" applyFont="1" applyFill="1" applyBorder="1" applyAlignment="1">
      <alignment horizontal="right" vertical="top"/>
      <protection/>
    </xf>
    <xf numFmtId="172" fontId="9" fillId="33" borderId="18" xfId="54" applyNumberFormat="1" applyFont="1" applyFill="1" applyBorder="1">
      <alignment/>
      <protection/>
    </xf>
    <xf numFmtId="172" fontId="71" fillId="33" borderId="10" xfId="0" applyNumberFormat="1" applyFont="1" applyFill="1" applyBorder="1" applyAlignment="1">
      <alignment/>
    </xf>
    <xf numFmtId="172" fontId="10" fillId="35" borderId="18" xfId="54" applyNumberFormat="1" applyFont="1" applyFill="1" applyBorder="1">
      <alignment/>
      <protection/>
    </xf>
    <xf numFmtId="172" fontId="70" fillId="35" borderId="10" xfId="0" applyNumberFormat="1" applyFont="1" applyFill="1" applyBorder="1" applyAlignment="1">
      <alignment/>
    </xf>
    <xf numFmtId="173" fontId="6" fillId="34" borderId="18" xfId="54" applyNumberFormat="1" applyFont="1" applyFill="1" applyBorder="1" applyAlignment="1">
      <alignment horizontal="right" vertical="top"/>
      <protection/>
    </xf>
    <xf numFmtId="173" fontId="6" fillId="34" borderId="10" xfId="54" applyNumberFormat="1" applyFont="1" applyFill="1" applyBorder="1" applyAlignment="1">
      <alignment horizontal="right" vertical="top"/>
      <protection/>
    </xf>
    <xf numFmtId="173" fontId="5" fillId="35" borderId="18" xfId="54" applyNumberFormat="1" applyFont="1" applyFill="1" applyBorder="1" applyAlignment="1">
      <alignment horizontal="right" vertical="top"/>
      <protection/>
    </xf>
    <xf numFmtId="173" fontId="5" fillId="35" borderId="10" xfId="54" applyNumberFormat="1" applyFont="1" applyFill="1" applyBorder="1" applyAlignment="1">
      <alignment horizontal="right" vertical="top"/>
      <protection/>
    </xf>
    <xf numFmtId="173" fontId="6" fillId="33" borderId="18" xfId="54" applyNumberFormat="1" applyFont="1" applyFill="1" applyBorder="1" applyAlignment="1">
      <alignment horizontal="right" vertical="top"/>
      <protection/>
    </xf>
    <xf numFmtId="173" fontId="6" fillId="33" borderId="10" xfId="54" applyNumberFormat="1" applyFont="1" applyFill="1" applyBorder="1" applyAlignment="1">
      <alignment horizontal="right" vertical="top"/>
      <protection/>
    </xf>
    <xf numFmtId="0" fontId="6" fillId="35" borderId="20" xfId="54" applyFont="1" applyFill="1" applyBorder="1" applyAlignment="1">
      <alignment horizontal="center" wrapText="1"/>
      <protection/>
    </xf>
    <xf numFmtId="0" fontId="6" fillId="35" borderId="12" xfId="54" applyFont="1" applyFill="1" applyBorder="1" applyAlignment="1">
      <alignment horizontal="center" wrapText="1"/>
      <protection/>
    </xf>
    <xf numFmtId="0" fontId="6" fillId="35" borderId="11" xfId="54" applyFont="1" applyFill="1" applyBorder="1" applyAlignment="1">
      <alignment horizontal="center" wrapText="1"/>
      <protection/>
    </xf>
    <xf numFmtId="172" fontId="5" fillId="35" borderId="20" xfId="54" applyNumberFormat="1" applyFont="1" applyFill="1" applyBorder="1" applyAlignment="1">
      <alignment horizontal="right" vertical="top"/>
      <protection/>
    </xf>
    <xf numFmtId="172" fontId="5" fillId="35" borderId="12" xfId="54" applyNumberFormat="1" applyFont="1" applyFill="1" applyBorder="1" applyAlignment="1">
      <alignment horizontal="right" vertical="top"/>
      <protection/>
    </xf>
    <xf numFmtId="172" fontId="5" fillId="35" borderId="11" xfId="54" applyNumberFormat="1" applyFont="1" applyFill="1" applyBorder="1" applyAlignment="1">
      <alignment horizontal="right" vertical="top"/>
      <protection/>
    </xf>
    <xf numFmtId="172" fontId="10" fillId="35" borderId="20" xfId="54" applyNumberFormat="1" applyFont="1" applyFill="1" applyBorder="1">
      <alignment/>
      <protection/>
    </xf>
    <xf numFmtId="172" fontId="70" fillId="35" borderId="11" xfId="0" applyNumberFormat="1" applyFont="1" applyFill="1" applyBorder="1" applyAlignment="1">
      <alignment/>
    </xf>
    <xf numFmtId="173" fontId="5" fillId="35" borderId="20" xfId="54" applyNumberFormat="1" applyFont="1" applyFill="1" applyBorder="1" applyAlignment="1">
      <alignment horizontal="right" vertical="top"/>
      <protection/>
    </xf>
    <xf numFmtId="173" fontId="5" fillId="35" borderId="11" xfId="54" applyNumberFormat="1" applyFont="1" applyFill="1" applyBorder="1" applyAlignment="1">
      <alignment horizontal="right" vertical="top"/>
      <protection/>
    </xf>
    <xf numFmtId="0" fontId="5" fillId="34" borderId="30" xfId="54" applyFont="1" applyFill="1" applyBorder="1" applyAlignment="1">
      <alignment horizontal="left" vertical="center" wrapText="1"/>
      <protection/>
    </xf>
    <xf numFmtId="0" fontId="5" fillId="35" borderId="17" xfId="54" applyFont="1" applyFill="1" applyBorder="1" applyAlignment="1">
      <alignment horizontal="left" vertical="top" wrapText="1"/>
      <protection/>
    </xf>
    <xf numFmtId="0" fontId="6" fillId="33" borderId="17" xfId="54" applyFont="1" applyFill="1" applyBorder="1" applyAlignment="1">
      <alignment horizontal="left" vertical="top" wrapText="1"/>
      <protection/>
    </xf>
    <xf numFmtId="0" fontId="5" fillId="35" borderId="19" xfId="54" applyFont="1" applyFill="1" applyBorder="1" applyAlignment="1">
      <alignment horizontal="left" vertical="top" wrapText="1"/>
      <protection/>
    </xf>
    <xf numFmtId="0" fontId="74" fillId="34" borderId="13" xfId="54" applyFont="1" applyFill="1" applyBorder="1" applyAlignment="1">
      <alignment horizontal="left" vertical="center" wrapText="1"/>
      <protection/>
    </xf>
    <xf numFmtId="0" fontId="5" fillId="35" borderId="19" xfId="54" applyFont="1" applyFill="1" applyBorder="1" applyAlignment="1">
      <alignment horizontal="left" vertical="center" wrapText="1"/>
      <protection/>
    </xf>
    <xf numFmtId="0" fontId="73" fillId="33" borderId="25" xfId="0" applyFont="1" applyFill="1" applyBorder="1" applyAlignment="1">
      <alignment horizontal="right" vertical="top"/>
    </xf>
    <xf numFmtId="0" fontId="73" fillId="33" borderId="31" xfId="0" applyFont="1" applyFill="1" applyBorder="1" applyAlignment="1">
      <alignment horizontal="right" vertical="top"/>
    </xf>
    <xf numFmtId="0" fontId="72" fillId="34" borderId="32" xfId="0" applyFont="1" applyFill="1" applyBorder="1" applyAlignment="1">
      <alignment horizontal="right" vertical="top"/>
    </xf>
    <xf numFmtId="0" fontId="72" fillId="34" borderId="31" xfId="0" applyFont="1" applyFill="1" applyBorder="1" applyAlignment="1">
      <alignment horizontal="right" vertical="top"/>
    </xf>
    <xf numFmtId="0" fontId="72" fillId="34" borderId="11" xfId="0" applyFont="1" applyFill="1" applyBorder="1" applyAlignment="1">
      <alignment horizontal="right" vertical="top"/>
    </xf>
    <xf numFmtId="0" fontId="73" fillId="33" borderId="33" xfId="0" applyFont="1" applyFill="1" applyBorder="1" applyAlignment="1">
      <alignment horizontal="right" vertical="top"/>
    </xf>
    <xf numFmtId="0" fontId="73" fillId="33" borderId="11" xfId="0" applyFont="1" applyFill="1" applyBorder="1" applyAlignment="1">
      <alignment horizontal="right" vertical="top"/>
    </xf>
    <xf numFmtId="0" fontId="72" fillId="34" borderId="15" xfId="0" applyFont="1" applyFill="1" applyBorder="1" applyAlignment="1">
      <alignment horizontal="right" vertical="top"/>
    </xf>
    <xf numFmtId="0" fontId="72" fillId="34" borderId="19" xfId="0" applyFont="1" applyFill="1" applyBorder="1" applyAlignment="1">
      <alignment vertical="top" wrapText="1"/>
    </xf>
    <xf numFmtId="0" fontId="73" fillId="33" borderId="33" xfId="0" applyFont="1" applyFill="1" applyBorder="1" applyAlignment="1">
      <alignment vertical="top" wrapText="1"/>
    </xf>
    <xf numFmtId="0" fontId="73" fillId="33" borderId="11" xfId="0" applyFont="1" applyFill="1" applyBorder="1" applyAlignment="1">
      <alignment vertical="top" wrapText="1"/>
    </xf>
    <xf numFmtId="0" fontId="72" fillId="34" borderId="13" xfId="0" applyFont="1" applyFill="1" applyBorder="1" applyAlignment="1">
      <alignment vertical="top" wrapText="1"/>
    </xf>
    <xf numFmtId="0" fontId="72" fillId="34" borderId="34" xfId="0" applyFont="1" applyFill="1" applyBorder="1" applyAlignment="1">
      <alignment horizontal="right" vertical="top"/>
    </xf>
    <xf numFmtId="0" fontId="73" fillId="33" borderId="35" xfId="0" applyFont="1" applyFill="1" applyBorder="1" applyAlignment="1">
      <alignment horizontal="right" vertical="top"/>
    </xf>
    <xf numFmtId="0" fontId="73" fillId="33" borderId="34" xfId="0" applyFont="1" applyFill="1" applyBorder="1" applyAlignment="1">
      <alignment horizontal="right" vertical="top"/>
    </xf>
    <xf numFmtId="0" fontId="72" fillId="34" borderId="36" xfId="0" applyFont="1" applyFill="1" applyBorder="1" applyAlignment="1">
      <alignment horizontal="right" vertical="top"/>
    </xf>
    <xf numFmtId="0" fontId="72" fillId="34" borderId="19" xfId="0" applyFont="1" applyFill="1" applyBorder="1" applyAlignment="1">
      <alignment horizontal="right" vertical="top"/>
    </xf>
    <xf numFmtId="0" fontId="73" fillId="33" borderId="37" xfId="0" applyFont="1" applyFill="1" applyBorder="1" applyAlignment="1">
      <alignment horizontal="right" vertical="top"/>
    </xf>
    <xf numFmtId="0" fontId="73" fillId="33" borderId="19" xfId="0" applyFont="1" applyFill="1" applyBorder="1" applyAlignment="1">
      <alignment horizontal="right" vertical="top"/>
    </xf>
    <xf numFmtId="0" fontId="72" fillId="34" borderId="13" xfId="0" applyFont="1" applyFill="1" applyBorder="1" applyAlignment="1">
      <alignment horizontal="right" vertical="top"/>
    </xf>
    <xf numFmtId="0" fontId="9" fillId="35" borderId="3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right" vertical="center" wrapText="1"/>
    </xf>
    <xf numFmtId="0" fontId="9" fillId="35" borderId="31" xfId="0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right" vertical="center" wrapText="1"/>
    </xf>
    <xf numFmtId="0" fontId="75" fillId="0" borderId="0" xfId="0" applyFont="1" applyAlignment="1">
      <alignment/>
    </xf>
    <xf numFmtId="0" fontId="6" fillId="16" borderId="14" xfId="51" applyFont="1" applyFill="1" applyBorder="1" applyAlignment="1">
      <alignment horizontal="center" vertical="center" wrapText="1"/>
      <protection/>
    </xf>
    <xf numFmtId="0" fontId="5" fillId="4" borderId="14" xfId="51" applyFont="1" applyFill="1" applyBorder="1" applyAlignment="1">
      <alignment vertical="top" wrapText="1"/>
      <protection/>
    </xf>
    <xf numFmtId="0" fontId="5" fillId="4" borderId="14" xfId="51" applyFont="1" applyFill="1" applyBorder="1" applyAlignment="1">
      <alignment horizontal="right" wrapText="1"/>
      <protection/>
    </xf>
    <xf numFmtId="0" fontId="6" fillId="0" borderId="0" xfId="51" applyFont="1" applyBorder="1" applyAlignment="1">
      <alignment horizontal="left" vertical="top" wrapText="1"/>
      <protection/>
    </xf>
    <xf numFmtId="172" fontId="6" fillId="0" borderId="0" xfId="51" applyNumberFormat="1" applyFont="1" applyBorder="1" applyAlignment="1">
      <alignment horizontal="right" vertical="top"/>
      <protection/>
    </xf>
    <xf numFmtId="0" fontId="6" fillId="0" borderId="12" xfId="51" applyFont="1" applyBorder="1" applyAlignment="1">
      <alignment horizontal="left" vertical="top" wrapText="1"/>
      <protection/>
    </xf>
    <xf numFmtId="172" fontId="6" fillId="0" borderId="12" xfId="51" applyNumberFormat="1" applyFont="1" applyBorder="1" applyAlignment="1">
      <alignment horizontal="right" vertical="top"/>
      <protection/>
    </xf>
    <xf numFmtId="172" fontId="5" fillId="4" borderId="14" xfId="51" applyNumberFormat="1" applyFont="1" applyFill="1" applyBorder="1" applyAlignment="1">
      <alignment horizontal="right" vertical="top"/>
      <protection/>
    </xf>
    <xf numFmtId="172" fontId="15" fillId="0" borderId="0" xfId="51" applyNumberFormat="1" applyFont="1" applyBorder="1" applyAlignment="1">
      <alignment horizontal="right" vertical="top"/>
      <protection/>
    </xf>
    <xf numFmtId="172" fontId="0" fillId="0" borderId="0" xfId="0" applyNumberFormat="1" applyBorder="1" applyAlignment="1">
      <alignment/>
    </xf>
    <xf numFmtId="0" fontId="15" fillId="16" borderId="12" xfId="51" applyFont="1" applyFill="1" applyBorder="1" applyAlignment="1">
      <alignment horizontal="center" wrapText="1"/>
      <protection/>
    </xf>
    <xf numFmtId="0" fontId="0" fillId="16" borderId="14" xfId="0" applyFill="1" applyBorder="1" applyAlignment="1">
      <alignment/>
    </xf>
    <xf numFmtId="0" fontId="12" fillId="16" borderId="14" xfId="51" applyFont="1" applyFill="1" applyBorder="1" applyAlignment="1">
      <alignment vertical="center"/>
      <protection/>
    </xf>
    <xf numFmtId="0" fontId="16" fillId="16" borderId="14" xfId="51" applyFont="1" applyFill="1" applyBorder="1" applyAlignment="1">
      <alignment horizontal="center" wrapText="1"/>
      <protection/>
    </xf>
    <xf numFmtId="0" fontId="12" fillId="16" borderId="14" xfId="51" applyFont="1" applyFill="1" applyBorder="1" applyAlignment="1">
      <alignment horizontal="center" vertical="center"/>
      <protection/>
    </xf>
    <xf numFmtId="0" fontId="12" fillId="4" borderId="14" xfId="51" applyFont="1" applyFill="1" applyBorder="1" applyAlignment="1">
      <alignment vertical="center"/>
      <protection/>
    </xf>
    <xf numFmtId="172" fontId="16" fillId="4" borderId="14" xfId="51" applyNumberFormat="1" applyFont="1" applyFill="1" applyBorder="1" applyAlignment="1">
      <alignment horizontal="right" wrapText="1"/>
      <protection/>
    </xf>
    <xf numFmtId="172" fontId="15" fillId="0" borderId="12" xfId="51" applyNumberFormat="1" applyFont="1" applyBorder="1" applyAlignment="1">
      <alignment horizontal="right" vertical="top"/>
      <protection/>
    </xf>
    <xf numFmtId="172" fontId="0" fillId="0" borderId="12" xfId="0" applyNumberFormat="1" applyBorder="1" applyAlignment="1">
      <alignment/>
    </xf>
    <xf numFmtId="172" fontId="16" fillId="4" borderId="14" xfId="51" applyNumberFormat="1" applyFont="1" applyFill="1" applyBorder="1" applyAlignment="1">
      <alignment horizontal="right" vertical="top"/>
      <protection/>
    </xf>
    <xf numFmtId="0" fontId="15" fillId="0" borderId="30" xfId="51" applyFont="1" applyBorder="1" applyAlignment="1">
      <alignment horizontal="left" vertical="top" wrapText="1"/>
      <protection/>
    </xf>
    <xf numFmtId="0" fontId="15" fillId="0" borderId="17" xfId="51" applyFont="1" applyBorder="1" applyAlignment="1">
      <alignment horizontal="left" vertical="top" wrapText="1"/>
      <protection/>
    </xf>
    <xf numFmtId="0" fontId="15" fillId="0" borderId="19" xfId="51" applyFont="1" applyBorder="1" applyAlignment="1">
      <alignment horizontal="left" vertical="top" wrapText="1"/>
      <protection/>
    </xf>
    <xf numFmtId="0" fontId="16" fillId="4" borderId="13" xfId="51" applyFont="1" applyFill="1" applyBorder="1" applyAlignment="1">
      <alignment vertical="top" wrapText="1"/>
      <protection/>
    </xf>
    <xf numFmtId="0" fontId="15" fillId="0" borderId="10" xfId="51" applyFont="1" applyBorder="1" applyAlignment="1">
      <alignment horizontal="left" vertical="top" wrapText="1"/>
      <protection/>
    </xf>
    <xf numFmtId="0" fontId="15" fillId="0" borderId="11" xfId="51" applyFont="1" applyBorder="1" applyAlignment="1">
      <alignment horizontal="left" vertical="top" wrapText="1"/>
      <protection/>
    </xf>
    <xf numFmtId="172" fontId="16" fillId="16" borderId="12" xfId="51" applyNumberFormat="1" applyFont="1" applyFill="1" applyBorder="1" applyAlignment="1">
      <alignment horizontal="right" vertical="top"/>
      <protection/>
    </xf>
    <xf numFmtId="172" fontId="15" fillId="16" borderId="14" xfId="51" applyNumberFormat="1" applyFont="1" applyFill="1" applyBorder="1" applyAlignment="1">
      <alignment horizontal="right" vertical="top"/>
      <protection/>
    </xf>
    <xf numFmtId="0" fontId="16" fillId="4" borderId="16" xfId="51" applyFont="1" applyFill="1" applyBorder="1" applyAlignment="1">
      <alignment vertical="top" wrapText="1"/>
      <protection/>
    </xf>
    <xf numFmtId="172" fontId="0" fillId="4" borderId="15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6" fillId="16" borderId="20" xfId="51" applyFont="1" applyFill="1" applyBorder="1" applyAlignment="1">
      <alignment vertical="top" wrapText="1"/>
      <protection/>
    </xf>
    <xf numFmtId="172" fontId="16" fillId="16" borderId="11" xfId="51" applyNumberFormat="1" applyFont="1" applyFill="1" applyBorder="1" applyAlignment="1">
      <alignment horizontal="right" vertical="top"/>
      <protection/>
    </xf>
    <xf numFmtId="0" fontId="16" fillId="16" borderId="16" xfId="51" applyFont="1" applyFill="1" applyBorder="1" applyAlignment="1">
      <alignment vertical="top" wrapText="1"/>
      <protection/>
    </xf>
    <xf numFmtId="172" fontId="15" fillId="16" borderId="15" xfId="51" applyNumberFormat="1" applyFont="1" applyFill="1" applyBorder="1" applyAlignment="1">
      <alignment horizontal="right" vertical="top"/>
      <protection/>
    </xf>
    <xf numFmtId="172" fontId="15" fillId="0" borderId="38" xfId="51" applyNumberFormat="1" applyFont="1" applyBorder="1" applyAlignment="1">
      <alignment horizontal="right" vertical="top"/>
      <protection/>
    </xf>
    <xf numFmtId="172" fontId="0" fillId="0" borderId="39" xfId="0" applyNumberFormat="1" applyBorder="1" applyAlignment="1">
      <alignment/>
    </xf>
    <xf numFmtId="0" fontId="76" fillId="34" borderId="40" xfId="0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horizontal="center" vertical="top" wrapText="1"/>
    </xf>
    <xf numFmtId="0" fontId="73" fillId="34" borderId="36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15" xfId="0" applyFont="1" applyFill="1" applyBorder="1" applyAlignment="1">
      <alignment horizontal="center" vertical="top" wrapText="1"/>
    </xf>
    <xf numFmtId="0" fontId="9" fillId="34" borderId="33" xfId="0" applyFont="1" applyFill="1" applyBorder="1" applyAlignment="1">
      <alignment horizontal="center" vertical="top" wrapText="1"/>
    </xf>
    <xf numFmtId="0" fontId="17" fillId="35" borderId="41" xfId="0" applyFont="1" applyFill="1" applyBorder="1" applyAlignment="1">
      <alignment vertical="top"/>
    </xf>
    <xf numFmtId="0" fontId="72" fillId="35" borderId="35" xfId="0" applyFont="1" applyFill="1" applyBorder="1" applyAlignment="1">
      <alignment horizontal="right" vertical="top"/>
    </xf>
    <xf numFmtId="0" fontId="72" fillId="35" borderId="25" xfId="0" applyFont="1" applyFill="1" applyBorder="1" applyAlignment="1">
      <alignment horizontal="right" vertical="top"/>
    </xf>
    <xf numFmtId="0" fontId="72" fillId="35" borderId="33" xfId="0" applyFont="1" applyFill="1" applyBorder="1" applyAlignment="1">
      <alignment horizontal="right" vertical="top"/>
    </xf>
    <xf numFmtId="0" fontId="73" fillId="35" borderId="33" xfId="0" applyFont="1" applyFill="1" applyBorder="1" applyAlignment="1">
      <alignment horizontal="right" vertical="top"/>
    </xf>
    <xf numFmtId="0" fontId="77" fillId="33" borderId="41" xfId="0" applyFont="1" applyFill="1" applyBorder="1" applyAlignment="1">
      <alignment vertical="top" wrapText="1"/>
    </xf>
    <xf numFmtId="0" fontId="72" fillId="33" borderId="33" xfId="0" applyFont="1" applyFill="1" applyBorder="1" applyAlignment="1">
      <alignment horizontal="right" vertical="top"/>
    </xf>
    <xf numFmtId="0" fontId="77" fillId="33" borderId="42" xfId="0" applyFont="1" applyFill="1" applyBorder="1" applyAlignment="1">
      <alignment vertical="top" wrapText="1"/>
    </xf>
    <xf numFmtId="0" fontId="77" fillId="35" borderId="41" xfId="0" applyFont="1" applyFill="1" applyBorder="1" applyAlignment="1">
      <alignment vertical="top" wrapText="1"/>
    </xf>
    <xf numFmtId="0" fontId="72" fillId="35" borderId="43" xfId="0" applyFont="1" applyFill="1" applyBorder="1" applyAlignment="1">
      <alignment horizontal="right" vertical="top"/>
    </xf>
    <xf numFmtId="0" fontId="72" fillId="35" borderId="44" xfId="0" applyFont="1" applyFill="1" applyBorder="1" applyAlignment="1">
      <alignment horizontal="right" vertical="top"/>
    </xf>
    <xf numFmtId="0" fontId="72" fillId="35" borderId="45" xfId="0" applyFont="1" applyFill="1" applyBorder="1" applyAlignment="1">
      <alignment horizontal="right" vertical="top"/>
    </xf>
    <xf numFmtId="0" fontId="73" fillId="35" borderId="45" xfId="0" applyFont="1" applyFill="1" applyBorder="1" applyAlignment="1">
      <alignment horizontal="right" vertical="top"/>
    </xf>
    <xf numFmtId="0" fontId="73" fillId="33" borderId="43" xfId="0" applyFont="1" applyFill="1" applyBorder="1" applyAlignment="1">
      <alignment horizontal="right" vertical="top"/>
    </xf>
    <xf numFmtId="0" fontId="73" fillId="33" borderId="44" xfId="0" applyFont="1" applyFill="1" applyBorder="1" applyAlignment="1">
      <alignment horizontal="right" vertical="top"/>
    </xf>
    <xf numFmtId="0" fontId="72" fillId="33" borderId="45" xfId="0" applyFont="1" applyFill="1" applyBorder="1" applyAlignment="1">
      <alignment horizontal="right" vertical="top"/>
    </xf>
    <xf numFmtId="0" fontId="73" fillId="33" borderId="45" xfId="0" applyFont="1" applyFill="1" applyBorder="1" applyAlignment="1">
      <alignment horizontal="right" vertical="top"/>
    </xf>
    <xf numFmtId="0" fontId="77" fillId="33" borderId="46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horizontal="right" vertical="top"/>
    </xf>
    <xf numFmtId="0" fontId="73" fillId="33" borderId="39" xfId="0" applyFont="1" applyFill="1" applyBorder="1" applyAlignment="1">
      <alignment vertical="top" wrapText="1"/>
    </xf>
    <xf numFmtId="0" fontId="73" fillId="33" borderId="39" xfId="0" applyFont="1" applyFill="1" applyBorder="1" applyAlignment="1">
      <alignment horizontal="right" vertical="top"/>
    </xf>
    <xf numFmtId="0" fontId="73" fillId="33" borderId="47" xfId="0" applyFont="1" applyFill="1" applyBorder="1" applyAlignment="1">
      <alignment horizontal="right" vertical="top"/>
    </xf>
    <xf numFmtId="0" fontId="73" fillId="33" borderId="48" xfId="0" applyFont="1" applyFill="1" applyBorder="1" applyAlignment="1">
      <alignment horizontal="right" vertical="top"/>
    </xf>
    <xf numFmtId="0" fontId="73" fillId="33" borderId="49" xfId="0" applyFont="1" applyFill="1" applyBorder="1" applyAlignment="1">
      <alignment horizontal="right" vertical="top"/>
    </xf>
    <xf numFmtId="0" fontId="14" fillId="33" borderId="0" xfId="0" applyFont="1" applyFill="1" applyBorder="1" applyAlignment="1" quotePrefix="1">
      <alignment horizontal="left" vertical="top" wrapText="1"/>
    </xf>
    <xf numFmtId="181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0" xfId="0" applyBorder="1" applyAlignment="1">
      <alignment/>
    </xf>
    <xf numFmtId="181" fontId="0" fillId="0" borderId="50" xfId="0" applyNumberFormat="1" applyBorder="1" applyAlignment="1">
      <alignment/>
    </xf>
    <xf numFmtId="0" fontId="0" fillId="0" borderId="50" xfId="0" applyBorder="1" applyAlignment="1">
      <alignment horizontal="right" vertical="center" wrapText="1"/>
    </xf>
    <xf numFmtId="0" fontId="0" fillId="7" borderId="50" xfId="0" applyFill="1" applyBorder="1" applyAlignment="1">
      <alignment vertical="center" wrapText="1"/>
    </xf>
    <xf numFmtId="0" fontId="0" fillId="7" borderId="51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0" fontId="68" fillId="19" borderId="50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Fill="1" applyBorder="1" applyAlignment="1">
      <alignment wrapText="1"/>
    </xf>
    <xf numFmtId="173" fontId="16" fillId="4" borderId="14" xfId="51" applyNumberFormat="1" applyFont="1" applyFill="1" applyBorder="1" applyAlignment="1">
      <alignment horizontal="right" wrapText="1"/>
      <protection/>
    </xf>
    <xf numFmtId="173" fontId="15" fillId="0" borderId="0" xfId="51" applyNumberFormat="1" applyFont="1" applyBorder="1" applyAlignment="1">
      <alignment horizontal="right" vertical="top"/>
      <protection/>
    </xf>
    <xf numFmtId="173" fontId="15" fillId="0" borderId="12" xfId="51" applyNumberFormat="1" applyFont="1" applyBorder="1" applyAlignment="1">
      <alignment horizontal="right" vertical="top"/>
      <protection/>
    </xf>
    <xf numFmtId="173" fontId="15" fillId="0" borderId="20" xfId="51" applyNumberFormat="1" applyFont="1" applyBorder="1" applyAlignment="1">
      <alignment horizontal="right" vertical="top"/>
      <protection/>
    </xf>
    <xf numFmtId="0" fontId="16" fillId="4" borderId="20" xfId="51" applyFont="1" applyFill="1" applyBorder="1" applyAlignment="1">
      <alignment vertical="top" wrapText="1"/>
      <protection/>
    </xf>
    <xf numFmtId="0" fontId="15" fillId="0" borderId="49" xfId="51" applyFont="1" applyBorder="1" applyAlignment="1">
      <alignment horizontal="left" vertical="top" wrapText="1"/>
      <protection/>
    </xf>
    <xf numFmtId="173" fontId="16" fillId="16" borderId="12" xfId="51" applyNumberFormat="1" applyFont="1" applyFill="1" applyBorder="1" applyAlignment="1">
      <alignment horizontal="right" vertical="top"/>
      <protection/>
    </xf>
    <xf numFmtId="173" fontId="16" fillId="16" borderId="14" xfId="51" applyNumberFormat="1" applyFont="1" applyFill="1" applyBorder="1" applyAlignment="1">
      <alignment horizontal="right" vertical="top"/>
      <protection/>
    </xf>
    <xf numFmtId="181" fontId="14" fillId="33" borderId="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/>
    </xf>
    <xf numFmtId="181" fontId="14" fillId="33" borderId="18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181" fontId="14" fillId="33" borderId="12" xfId="0" applyNumberFormat="1" applyFont="1" applyFill="1" applyBorder="1" applyAlignment="1">
      <alignment horizontal="center"/>
    </xf>
    <xf numFmtId="181" fontId="14" fillId="33" borderId="11" xfId="0" applyNumberFormat="1" applyFont="1" applyFill="1" applyBorder="1" applyAlignment="1">
      <alignment horizontal="center"/>
    </xf>
    <xf numFmtId="181" fontId="14" fillId="33" borderId="20" xfId="0" applyNumberFormat="1" applyFont="1" applyFill="1" applyBorder="1" applyAlignment="1">
      <alignment horizontal="center"/>
    </xf>
    <xf numFmtId="181" fontId="13" fillId="16" borderId="0" xfId="0" applyNumberFormat="1" applyFont="1" applyFill="1" applyBorder="1" applyAlignment="1">
      <alignment horizontal="center"/>
    </xf>
    <xf numFmtId="181" fontId="13" fillId="16" borderId="10" xfId="0" applyNumberFormat="1" applyFont="1" applyFill="1" applyBorder="1" applyAlignment="1">
      <alignment horizontal="center"/>
    </xf>
    <xf numFmtId="181" fontId="13" fillId="16" borderId="18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81" fontId="14" fillId="0" borderId="0" xfId="0" applyNumberFormat="1" applyFont="1" applyBorder="1" applyAlignment="1">
      <alignment/>
    </xf>
    <xf numFmtId="0" fontId="14" fillId="10" borderId="12" xfId="0" applyFont="1" applyFill="1" applyBorder="1" applyAlignment="1">
      <alignment horizontal="center" wrapText="1"/>
    </xf>
    <xf numFmtId="0" fontId="14" fillId="0" borderId="5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54" xfId="0" applyFont="1" applyBorder="1" applyAlignment="1" quotePrefix="1">
      <alignment horizontal="left" vertical="top" wrapText="1"/>
    </xf>
    <xf numFmtId="0" fontId="14" fillId="0" borderId="11" xfId="0" applyFont="1" applyBorder="1" applyAlignment="1">
      <alignment/>
    </xf>
    <xf numFmtId="1" fontId="14" fillId="0" borderId="54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72" fontId="15" fillId="33" borderId="0" xfId="0" applyNumberFormat="1" applyFont="1" applyFill="1" applyBorder="1" applyAlignment="1">
      <alignment horizontal="center" vertical="top"/>
    </xf>
    <xf numFmtId="189" fontId="15" fillId="33" borderId="0" xfId="0" applyNumberFormat="1" applyFont="1" applyFill="1" applyBorder="1" applyAlignment="1">
      <alignment horizontal="center" vertical="top"/>
    </xf>
    <xf numFmtId="172" fontId="16" fillId="16" borderId="14" xfId="0" applyNumberFormat="1" applyFont="1" applyFill="1" applyBorder="1" applyAlignment="1">
      <alignment horizontal="center" vertical="top"/>
    </xf>
    <xf numFmtId="189" fontId="16" fillId="16" borderId="14" xfId="0" applyNumberFormat="1" applyFont="1" applyFill="1" applyBorder="1" applyAlignment="1">
      <alignment horizontal="center" vertical="top"/>
    </xf>
    <xf numFmtId="172" fontId="15" fillId="33" borderId="55" xfId="0" applyNumberFormat="1" applyFont="1" applyFill="1" applyBorder="1" applyAlignment="1">
      <alignment horizontal="center" vertical="top"/>
    </xf>
    <xf numFmtId="189" fontId="15" fillId="33" borderId="55" xfId="0" applyNumberFormat="1" applyFont="1" applyFill="1" applyBorder="1" applyAlignment="1">
      <alignment horizontal="center" vertical="top"/>
    </xf>
    <xf numFmtId="0" fontId="16" fillId="16" borderId="16" xfId="0" applyFont="1" applyFill="1" applyBorder="1" applyAlignment="1">
      <alignment horizontal="left" vertical="top" wrapText="1"/>
    </xf>
    <xf numFmtId="189" fontId="16" fillId="16" borderId="15" xfId="0" applyNumberFormat="1" applyFont="1" applyFill="1" applyBorder="1" applyAlignment="1">
      <alignment horizontal="center" vertical="top"/>
    </xf>
    <xf numFmtId="0" fontId="15" fillId="33" borderId="30" xfId="0" applyFont="1" applyFill="1" applyBorder="1" applyAlignment="1">
      <alignment horizontal="left" vertical="top" wrapText="1"/>
    </xf>
    <xf numFmtId="189" fontId="15" fillId="33" borderId="54" xfId="0" applyNumberFormat="1" applyFont="1" applyFill="1" applyBorder="1" applyAlignment="1">
      <alignment horizontal="center" vertical="top"/>
    </xf>
    <xf numFmtId="0" fontId="15" fillId="33" borderId="17" xfId="0" applyFont="1" applyFill="1" applyBorder="1" applyAlignment="1">
      <alignment horizontal="left" vertical="top" wrapText="1"/>
    </xf>
    <xf numFmtId="189" fontId="15" fillId="33" borderId="10" xfId="0" applyNumberFormat="1" applyFont="1" applyFill="1" applyBorder="1" applyAlignment="1">
      <alignment horizontal="center" vertical="top"/>
    </xf>
    <xf numFmtId="0" fontId="15" fillId="33" borderId="49" xfId="0" applyFont="1" applyFill="1" applyBorder="1" applyAlignment="1">
      <alignment horizontal="left" vertical="top" wrapText="1"/>
    </xf>
    <xf numFmtId="172" fontId="15" fillId="33" borderId="38" xfId="0" applyNumberFormat="1" applyFont="1" applyFill="1" applyBorder="1" applyAlignment="1">
      <alignment horizontal="center" vertical="top"/>
    </xf>
    <xf numFmtId="189" fontId="15" fillId="33" borderId="38" xfId="0" applyNumberFormat="1" applyFont="1" applyFill="1" applyBorder="1" applyAlignment="1">
      <alignment horizontal="center" vertical="top"/>
    </xf>
    <xf numFmtId="189" fontId="15" fillId="33" borderId="39" xfId="0" applyNumberFormat="1" applyFont="1" applyFill="1" applyBorder="1" applyAlignment="1">
      <alignment horizontal="center" vertical="top"/>
    </xf>
    <xf numFmtId="0" fontId="15" fillId="10" borderId="14" xfId="0" applyFont="1" applyFill="1" applyBorder="1" applyAlignment="1">
      <alignment horizontal="center" wrapText="1"/>
    </xf>
    <xf numFmtId="0" fontId="7" fillId="10" borderId="15" xfId="0" applyFont="1" applyFill="1" applyBorder="1" applyAlignment="1">
      <alignment vertical="center"/>
    </xf>
    <xf numFmtId="0" fontId="16" fillId="16" borderId="15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72" fontId="15" fillId="0" borderId="30" xfId="0" applyNumberFormat="1" applyFont="1" applyBorder="1" applyAlignment="1">
      <alignment horizontal="center" vertical="top"/>
    </xf>
    <xf numFmtId="172" fontId="15" fillId="0" borderId="17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72" fontId="15" fillId="0" borderId="19" xfId="0" applyNumberFormat="1" applyFont="1" applyBorder="1" applyAlignment="1">
      <alignment horizontal="center" vertical="top"/>
    </xf>
    <xf numFmtId="172" fontId="15" fillId="0" borderId="0" xfId="54" applyNumberFormat="1" applyFont="1" applyBorder="1" applyAlignment="1">
      <alignment horizontal="center" vertical="top"/>
      <protection/>
    </xf>
    <xf numFmtId="0" fontId="15" fillId="35" borderId="12" xfId="54" applyFont="1" applyFill="1" applyBorder="1" applyAlignment="1">
      <alignment horizontal="center" wrapText="1"/>
      <protection/>
    </xf>
    <xf numFmtId="0" fontId="15" fillId="0" borderId="30" xfId="54" applyFont="1" applyBorder="1" applyAlignment="1">
      <alignment horizontal="left" vertical="top" wrapText="1"/>
      <protection/>
    </xf>
    <xf numFmtId="0" fontId="15" fillId="0" borderId="17" xfId="54" applyFont="1" applyBorder="1" applyAlignment="1">
      <alignment horizontal="left" vertical="top" wrapText="1"/>
      <protection/>
    </xf>
    <xf numFmtId="172" fontId="15" fillId="0" borderId="56" xfId="54" applyNumberFormat="1" applyFont="1" applyBorder="1" applyAlignment="1">
      <alignment horizontal="center" vertical="top"/>
      <protection/>
    </xf>
    <xf numFmtId="181" fontId="15" fillId="0" borderId="54" xfId="54" applyNumberFormat="1" applyFont="1" applyBorder="1" applyAlignment="1">
      <alignment horizontal="center" vertical="top"/>
      <protection/>
    </xf>
    <xf numFmtId="172" fontId="15" fillId="0" borderId="18" xfId="54" applyNumberFormat="1" applyFont="1" applyBorder="1" applyAlignment="1">
      <alignment horizontal="center" vertical="top"/>
      <protection/>
    </xf>
    <xf numFmtId="181" fontId="15" fillId="0" borderId="10" xfId="54" applyNumberFormat="1" applyFont="1" applyBorder="1" applyAlignment="1">
      <alignment horizontal="center" vertical="top"/>
      <protection/>
    </xf>
    <xf numFmtId="0" fontId="15" fillId="35" borderId="11" xfId="54" applyFont="1" applyFill="1" applyBorder="1" applyAlignment="1">
      <alignment horizontal="center" wrapText="1"/>
      <protection/>
    </xf>
    <xf numFmtId="0" fontId="15" fillId="0" borderId="19" xfId="54" applyFont="1" applyBorder="1" applyAlignment="1">
      <alignment horizontal="left" vertical="top" wrapText="1"/>
      <protection/>
    </xf>
    <xf numFmtId="172" fontId="15" fillId="0" borderId="20" xfId="54" applyNumberFormat="1" applyFont="1" applyBorder="1" applyAlignment="1">
      <alignment horizontal="center" vertical="top"/>
      <protection/>
    </xf>
    <xf numFmtId="181" fontId="15" fillId="0" borderId="11" xfId="54" applyNumberFormat="1" applyFont="1" applyBorder="1" applyAlignment="1">
      <alignment horizontal="center" vertical="top"/>
      <protection/>
    </xf>
    <xf numFmtId="172" fontId="15" fillId="0" borderId="12" xfId="54" applyNumberFormat="1" applyFont="1" applyBorder="1" applyAlignment="1">
      <alignment horizontal="center" vertical="top"/>
      <protection/>
    </xf>
    <xf numFmtId="0" fontId="15" fillId="16" borderId="12" xfId="54" applyFont="1" applyFill="1" applyBorder="1" applyAlignment="1">
      <alignment horizontal="center" wrapText="1"/>
      <protection/>
    </xf>
    <xf numFmtId="0" fontId="15" fillId="0" borderId="17" xfId="54" applyFont="1" applyBorder="1" applyAlignment="1">
      <alignment vertical="top" wrapText="1"/>
      <protection/>
    </xf>
    <xf numFmtId="0" fontId="15" fillId="0" borderId="19" xfId="54" applyFont="1" applyBorder="1" applyAlignment="1">
      <alignment vertical="top" wrapText="1"/>
      <protection/>
    </xf>
    <xf numFmtId="0" fontId="15" fillId="16" borderId="14" xfId="54" applyFont="1" applyFill="1" applyBorder="1" applyAlignment="1">
      <alignment horizontal="center" wrapText="1"/>
      <protection/>
    </xf>
    <xf numFmtId="172" fontId="15" fillId="0" borderId="17" xfId="54" applyNumberFormat="1" applyFont="1" applyBorder="1" applyAlignment="1">
      <alignment horizontal="center" vertical="top"/>
      <protection/>
    </xf>
    <xf numFmtId="172" fontId="15" fillId="0" borderId="19" xfId="54" applyNumberFormat="1" applyFont="1" applyBorder="1" applyAlignment="1">
      <alignment horizontal="center" vertical="top"/>
      <protection/>
    </xf>
    <xf numFmtId="0" fontId="16" fillId="4" borderId="13" xfId="54" applyFont="1" applyFill="1" applyBorder="1" applyAlignment="1">
      <alignment horizontal="left" vertical="top" wrapText="1"/>
      <protection/>
    </xf>
    <xf numFmtId="172" fontId="16" fillId="4" borderId="16" xfId="54" applyNumberFormat="1" applyFont="1" applyFill="1" applyBorder="1" applyAlignment="1">
      <alignment horizontal="center" vertical="top"/>
      <protection/>
    </xf>
    <xf numFmtId="172" fontId="16" fillId="4" borderId="13" xfId="54" applyNumberFormat="1" applyFont="1" applyFill="1" applyBorder="1" applyAlignment="1">
      <alignment horizontal="center" vertical="top"/>
      <protection/>
    </xf>
    <xf numFmtId="172" fontId="15" fillId="33" borderId="0" xfId="53" applyNumberFormat="1" applyFont="1" applyFill="1" applyBorder="1" applyAlignment="1">
      <alignment horizontal="right" vertical="top"/>
      <protection/>
    </xf>
    <xf numFmtId="0" fontId="78" fillId="36" borderId="12" xfId="53" applyFont="1" applyFill="1" applyBorder="1" applyAlignment="1">
      <alignment horizontal="center" vertical="center" wrapText="1"/>
      <protection/>
    </xf>
    <xf numFmtId="172" fontId="21" fillId="35" borderId="14" xfId="53" applyNumberFormat="1" applyFont="1" applyFill="1" applyBorder="1" applyAlignment="1">
      <alignment horizontal="right" vertical="top"/>
      <protection/>
    </xf>
    <xf numFmtId="189" fontId="21" fillId="35" borderId="14" xfId="53" applyNumberFormat="1" applyFont="1" applyFill="1" applyBorder="1" applyAlignment="1">
      <alignment horizontal="right" vertical="top"/>
      <protection/>
    </xf>
    <xf numFmtId="0" fontId="8" fillId="2" borderId="10" xfId="53" applyFont="1" applyFill="1" applyBorder="1" applyAlignment="1">
      <alignment horizontal="left" vertical="top" wrapText="1"/>
      <protection/>
    </xf>
    <xf numFmtId="0" fontId="78" fillId="36" borderId="11" xfId="53" applyFont="1" applyFill="1" applyBorder="1" applyAlignment="1">
      <alignment horizontal="center" vertical="center" wrapText="1"/>
      <protection/>
    </xf>
    <xf numFmtId="189" fontId="21" fillId="35" borderId="15" xfId="53" applyNumberFormat="1" applyFont="1" applyFill="1" applyBorder="1" applyAlignment="1">
      <alignment horizontal="right" vertical="top"/>
      <protection/>
    </xf>
    <xf numFmtId="189" fontId="15" fillId="33" borderId="10" xfId="53" applyNumberFormat="1" applyFont="1" applyFill="1" applyBorder="1" applyAlignment="1">
      <alignment horizontal="right" vertical="top"/>
      <protection/>
    </xf>
    <xf numFmtId="0" fontId="78" fillId="36" borderId="20" xfId="53" applyFont="1" applyFill="1" applyBorder="1" applyAlignment="1">
      <alignment horizontal="center" vertical="center" wrapText="1"/>
      <protection/>
    </xf>
    <xf numFmtId="172" fontId="21" fillId="35" borderId="16" xfId="53" applyNumberFormat="1" applyFont="1" applyFill="1" applyBorder="1" applyAlignment="1">
      <alignment horizontal="right" vertical="top"/>
      <protection/>
    </xf>
    <xf numFmtId="172" fontId="15" fillId="33" borderId="18" xfId="53" applyNumberFormat="1" applyFont="1" applyFill="1" applyBorder="1" applyAlignment="1">
      <alignment horizontal="right" vertical="top"/>
      <protection/>
    </xf>
    <xf numFmtId="0" fontId="7" fillId="2" borderId="54" xfId="53" applyFont="1" applyFill="1" applyBorder="1" applyAlignment="1">
      <alignment vertical="center" wrapText="1"/>
      <protection/>
    </xf>
    <xf numFmtId="0" fontId="7" fillId="2" borderId="11" xfId="53" applyFont="1" applyFill="1" applyBorder="1" applyAlignment="1">
      <alignment vertical="center" wrapText="1"/>
      <protection/>
    </xf>
    <xf numFmtId="172" fontId="21" fillId="35" borderId="12" xfId="53" applyNumberFormat="1" applyFont="1" applyFill="1" applyBorder="1" applyAlignment="1">
      <alignment horizontal="right" vertical="top"/>
      <protection/>
    </xf>
    <xf numFmtId="189" fontId="21" fillId="35" borderId="11" xfId="53" applyNumberFormat="1" applyFont="1" applyFill="1" applyBorder="1" applyAlignment="1">
      <alignment horizontal="right" vertical="top"/>
      <protection/>
    </xf>
    <xf numFmtId="172" fontId="21" fillId="35" borderId="20" xfId="53" applyNumberFormat="1" applyFont="1" applyFill="1" applyBorder="1" applyAlignment="1">
      <alignment horizontal="right" vertical="top"/>
      <protection/>
    </xf>
    <xf numFmtId="172" fontId="15" fillId="33" borderId="56" xfId="53" applyNumberFormat="1" applyFont="1" applyFill="1" applyBorder="1" applyAlignment="1">
      <alignment horizontal="right" vertical="top"/>
      <protection/>
    </xf>
    <xf numFmtId="189" fontId="15" fillId="33" borderId="54" xfId="53" applyNumberFormat="1" applyFont="1" applyFill="1" applyBorder="1" applyAlignment="1">
      <alignment horizontal="right" vertical="top"/>
      <protection/>
    </xf>
    <xf numFmtId="0" fontId="7" fillId="35" borderId="15" xfId="53" applyFont="1" applyFill="1" applyBorder="1" applyAlignment="1">
      <alignment vertical="center" wrapText="1"/>
      <protection/>
    </xf>
    <xf numFmtId="0" fontId="14" fillId="2" borderId="11" xfId="0" applyFont="1" applyFill="1" applyBorder="1" applyAlignment="1">
      <alignment/>
    </xf>
    <xf numFmtId="0" fontId="0" fillId="0" borderId="12" xfId="0" applyBorder="1" applyAlignment="1">
      <alignment/>
    </xf>
    <xf numFmtId="189" fontId="15" fillId="33" borderId="11" xfId="53" applyNumberFormat="1" applyFont="1" applyFill="1" applyBorder="1" applyAlignment="1">
      <alignment horizontal="right" vertical="top"/>
      <protection/>
    </xf>
    <xf numFmtId="0" fontId="0" fillId="0" borderId="20" xfId="0" applyBorder="1" applyAlignment="1">
      <alignment/>
    </xf>
    <xf numFmtId="172" fontId="15" fillId="33" borderId="20" xfId="53" applyNumberFormat="1" applyFont="1" applyFill="1" applyBorder="1" applyAlignment="1">
      <alignment horizontal="right" vertical="top"/>
      <protection/>
    </xf>
    <xf numFmtId="172" fontId="15" fillId="33" borderId="12" xfId="53" applyNumberFormat="1" applyFont="1" applyFill="1" applyBorder="1" applyAlignment="1">
      <alignment horizontal="right" vertical="top"/>
      <protection/>
    </xf>
    <xf numFmtId="0" fontId="16" fillId="33" borderId="54" xfId="52" applyFont="1" applyFill="1" applyBorder="1" applyAlignment="1">
      <alignment horizontal="left" vertical="top" wrapText="1"/>
      <protection/>
    </xf>
    <xf numFmtId="0" fontId="15" fillId="33" borderId="10" xfId="52" applyFont="1" applyFill="1" applyBorder="1" applyAlignment="1">
      <alignment horizontal="left" vertical="top" wrapText="1" indent="3"/>
      <protection/>
    </xf>
    <xf numFmtId="0" fontId="16" fillId="33" borderId="10" xfId="52" applyFont="1" applyFill="1" applyBorder="1" applyAlignment="1">
      <alignment horizontal="left" vertical="top" wrapText="1"/>
      <protection/>
    </xf>
    <xf numFmtId="0" fontId="15" fillId="33" borderId="10" xfId="52" applyFont="1" applyFill="1" applyBorder="1" applyAlignment="1">
      <alignment horizontal="left" vertical="top" wrapText="1" indent="2"/>
      <protection/>
    </xf>
    <xf numFmtId="0" fontId="7" fillId="35" borderId="14" xfId="52" applyFont="1" applyFill="1" applyBorder="1" applyAlignment="1">
      <alignment horizontal="center" vertical="center"/>
      <protection/>
    </xf>
    <xf numFmtId="0" fontId="7" fillId="35" borderId="15" xfId="52" applyFont="1" applyFill="1" applyBorder="1" applyAlignment="1">
      <alignment horizontal="center" vertical="center"/>
      <protection/>
    </xf>
    <xf numFmtId="0" fontId="7" fillId="35" borderId="16" xfId="52" applyFont="1" applyFill="1" applyBorder="1" applyAlignment="1">
      <alignment horizontal="center" vertical="center"/>
      <protection/>
    </xf>
    <xf numFmtId="0" fontId="15" fillId="35" borderId="15" xfId="52" applyFont="1" applyFill="1" applyBorder="1" applyAlignment="1">
      <alignment horizontal="center" wrapText="1"/>
      <protection/>
    </xf>
    <xf numFmtId="0" fontId="16" fillId="33" borderId="11" xfId="52" applyFont="1" applyFill="1" applyBorder="1" applyAlignment="1">
      <alignment horizontal="left" vertical="top" wrapText="1"/>
      <protection/>
    </xf>
    <xf numFmtId="172" fontId="15" fillId="33" borderId="0" xfId="52" applyNumberFormat="1" applyFont="1" applyFill="1" applyBorder="1" applyAlignment="1">
      <alignment horizontal="center" vertical="top" wrapText="1"/>
      <protection/>
    </xf>
    <xf numFmtId="181" fontId="15" fillId="33" borderId="10" xfId="52" applyNumberFormat="1" applyFont="1" applyFill="1" applyBorder="1" applyAlignment="1">
      <alignment horizontal="center" vertical="top" wrapText="1"/>
      <protection/>
    </xf>
    <xf numFmtId="172" fontId="15" fillId="33" borderId="18" xfId="52" applyNumberFormat="1" applyFont="1" applyFill="1" applyBorder="1" applyAlignment="1">
      <alignment horizontal="center" vertical="top"/>
      <protection/>
    </xf>
    <xf numFmtId="181" fontId="0" fillId="33" borderId="10" xfId="0" applyNumberFormat="1" applyFill="1" applyBorder="1" applyAlignment="1">
      <alignment horizontal="center"/>
    </xf>
    <xf numFmtId="172" fontId="0" fillId="33" borderId="18" xfId="0" applyNumberFormat="1" applyFill="1" applyBorder="1" applyAlignment="1">
      <alignment horizontal="center"/>
    </xf>
    <xf numFmtId="172" fontId="15" fillId="33" borderId="12" xfId="52" applyNumberFormat="1" applyFont="1" applyFill="1" applyBorder="1" applyAlignment="1">
      <alignment horizontal="center" vertical="top" wrapText="1"/>
      <protection/>
    </xf>
    <xf numFmtId="181" fontId="15" fillId="33" borderId="11" xfId="52" applyNumberFormat="1" applyFont="1" applyFill="1" applyBorder="1" applyAlignment="1">
      <alignment horizontal="center" vertical="top" wrapText="1"/>
      <protection/>
    </xf>
    <xf numFmtId="172" fontId="15" fillId="33" borderId="20" xfId="52" applyNumberFormat="1" applyFont="1" applyFill="1" applyBorder="1" applyAlignment="1">
      <alignment horizontal="center" vertical="top"/>
      <protection/>
    </xf>
    <xf numFmtId="181" fontId="0" fillId="33" borderId="11" xfId="0" applyNumberFormat="1" applyFill="1" applyBorder="1" applyAlignment="1">
      <alignment horizontal="center"/>
    </xf>
    <xf numFmtId="0" fontId="23" fillId="0" borderId="18" xfId="0" applyFont="1" applyBorder="1" applyAlignment="1">
      <alignment horizontal="left" vertical="top" wrapText="1"/>
    </xf>
    <xf numFmtId="181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right" vertical="top" wrapText="1"/>
    </xf>
    <xf numFmtId="0" fontId="23" fillId="0" borderId="18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181" fontId="25" fillId="0" borderId="0" xfId="0" applyNumberFormat="1" applyFont="1" applyBorder="1" applyAlignment="1">
      <alignment horizontal="right" vertical="top" wrapText="1"/>
    </xf>
    <xf numFmtId="2" fontId="25" fillId="0" borderId="0" xfId="0" applyNumberFormat="1" applyFont="1" applyBorder="1" applyAlignment="1">
      <alignment horizontal="right" vertical="top" wrapText="1"/>
    </xf>
    <xf numFmtId="0" fontId="23" fillId="0" borderId="18" xfId="0" applyFont="1" applyBorder="1" applyAlignment="1">
      <alignment vertical="top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top" wrapText="1"/>
    </xf>
    <xf numFmtId="181" fontId="23" fillId="0" borderId="57" xfId="0" applyNumberFormat="1" applyFont="1" applyBorder="1" applyAlignment="1">
      <alignment vertical="top" wrapText="1"/>
    </xf>
    <xf numFmtId="181" fontId="23" fillId="0" borderId="0" xfId="0" applyNumberFormat="1" applyFont="1" applyBorder="1" applyAlignment="1">
      <alignment vertical="top" wrapText="1"/>
    </xf>
    <xf numFmtId="0" fontId="75" fillId="0" borderId="0" xfId="0" applyFont="1" applyBorder="1" applyAlignment="1">
      <alignment/>
    </xf>
    <xf numFmtId="181" fontId="75" fillId="0" borderId="0" xfId="0" applyNumberFormat="1" applyFont="1" applyAlignment="1">
      <alignment vertical="top"/>
    </xf>
    <xf numFmtId="0" fontId="27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vertical="top"/>
    </xf>
    <xf numFmtId="181" fontId="23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181" fontId="25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181" fontId="9" fillId="0" borderId="0" xfId="0" applyNumberFormat="1" applyFont="1" applyBorder="1" applyAlignment="1">
      <alignment horizontal="center" vertical="top"/>
    </xf>
    <xf numFmtId="181" fontId="23" fillId="0" borderId="57" xfId="0" applyNumberFormat="1" applyFont="1" applyBorder="1" applyAlignment="1">
      <alignment horizontal="center" vertical="top" wrapText="1"/>
    </xf>
    <xf numFmtId="181" fontId="23" fillId="0" borderId="58" xfId="0" applyNumberFormat="1" applyFont="1" applyBorder="1" applyAlignment="1">
      <alignment horizontal="center" vertical="top" wrapText="1"/>
    </xf>
    <xf numFmtId="0" fontId="10" fillId="10" borderId="59" xfId="0" applyFont="1" applyFill="1" applyBorder="1" applyAlignment="1">
      <alignment vertical="top" wrapText="1"/>
    </xf>
    <xf numFmtId="0" fontId="22" fillId="10" borderId="60" xfId="0" applyFont="1" applyFill="1" applyBorder="1" applyAlignment="1">
      <alignment horizontal="center" vertical="top" wrapText="1"/>
    </xf>
    <xf numFmtId="0" fontId="10" fillId="16" borderId="59" xfId="0" applyFont="1" applyFill="1" applyBorder="1" applyAlignment="1">
      <alignment vertical="top" wrapText="1"/>
    </xf>
    <xf numFmtId="0" fontId="22" fillId="16" borderId="60" xfId="0" applyFont="1" applyFill="1" applyBorder="1" applyAlignment="1">
      <alignment horizontal="center" vertical="top" wrapText="1"/>
    </xf>
    <xf numFmtId="0" fontId="22" fillId="10" borderId="61" xfId="0" applyFont="1" applyFill="1" applyBorder="1" applyAlignment="1">
      <alignment horizontal="center" vertical="top" wrapText="1"/>
    </xf>
    <xf numFmtId="0" fontId="10" fillId="10" borderId="51" xfId="0" applyFont="1" applyFill="1" applyBorder="1" applyAlignment="1">
      <alignment vertical="top" wrapText="1"/>
    </xf>
    <xf numFmtId="0" fontId="22" fillId="10" borderId="52" xfId="0" applyFont="1" applyFill="1" applyBorder="1" applyAlignment="1">
      <alignment horizontal="center" vertical="top" wrapText="1"/>
    </xf>
    <xf numFmtId="0" fontId="23" fillId="10" borderId="20" xfId="0" applyFont="1" applyFill="1" applyBorder="1" applyAlignment="1">
      <alignment horizontal="left" vertical="top" wrapText="1"/>
    </xf>
    <xf numFmtId="181" fontId="23" fillId="10" borderId="12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181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vertical="top" wrapText="1"/>
    </xf>
    <xf numFmtId="181" fontId="25" fillId="0" borderId="12" xfId="0" applyNumberFormat="1" applyFont="1" applyBorder="1" applyAlignment="1">
      <alignment horizontal="center" vertical="top" wrapText="1"/>
    </xf>
    <xf numFmtId="2" fontId="25" fillId="0" borderId="12" xfId="0" applyNumberFormat="1" applyFont="1" applyBorder="1" applyAlignment="1">
      <alignment horizontal="center" vertical="top" wrapText="1"/>
    </xf>
    <xf numFmtId="0" fontId="23" fillId="4" borderId="20" xfId="0" applyFont="1" applyFill="1" applyBorder="1" applyAlignment="1">
      <alignment horizontal="left" vertical="top" wrapText="1"/>
    </xf>
    <xf numFmtId="181" fontId="23" fillId="4" borderId="12" xfId="0" applyNumberFormat="1" applyFont="1" applyFill="1" applyBorder="1" applyAlignment="1">
      <alignment horizontal="center" vertical="top" wrapText="1"/>
    </xf>
    <xf numFmtId="181" fontId="23" fillId="10" borderId="12" xfId="0" applyNumberFormat="1" applyFont="1" applyFill="1" applyBorder="1" applyAlignment="1">
      <alignment horizontal="left" vertical="top" wrapText="1"/>
    </xf>
    <xf numFmtId="0" fontId="79" fillId="37" borderId="0" xfId="0" applyFont="1" applyFill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68" fillId="19" borderId="62" xfId="0" applyFont="1" applyFill="1" applyBorder="1" applyAlignment="1">
      <alignment horizontal="center" vertical="center" wrapText="1"/>
    </xf>
    <xf numFmtId="0" fontId="68" fillId="19" borderId="49" xfId="0" applyFont="1" applyFill="1" applyBorder="1" applyAlignment="1">
      <alignment horizontal="center" vertical="center" wrapText="1"/>
    </xf>
    <xf numFmtId="0" fontId="68" fillId="19" borderId="51" xfId="0" applyFont="1" applyFill="1" applyBorder="1" applyAlignment="1">
      <alignment horizontal="center" vertical="center" wrapText="1"/>
    </xf>
    <xf numFmtId="0" fontId="68" fillId="19" borderId="5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wrapText="1"/>
    </xf>
    <xf numFmtId="0" fontId="71" fillId="13" borderId="0" xfId="0" applyFont="1" applyFill="1" applyBorder="1" applyAlignment="1">
      <alignment/>
    </xf>
    <xf numFmtId="0" fontId="70" fillId="1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70" fillId="13" borderId="0" xfId="0" applyFont="1" applyFill="1" applyBorder="1" applyAlignment="1">
      <alignment horizontal="center" vertical="center"/>
    </xf>
    <xf numFmtId="0" fontId="70" fillId="13" borderId="12" xfId="0" applyFont="1" applyFill="1" applyBorder="1" applyAlignment="1">
      <alignment horizontal="center" vertical="center"/>
    </xf>
    <xf numFmtId="0" fontId="79" fillId="37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wrapText="1"/>
    </xf>
    <xf numFmtId="0" fontId="79" fillId="37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12" fillId="19" borderId="65" xfId="0" applyFont="1" applyFill="1" applyBorder="1" applyAlignment="1">
      <alignment horizontal="center" vertical="top" wrapText="1"/>
    </xf>
    <xf numFmtId="0" fontId="12" fillId="19" borderId="66" xfId="0" applyFont="1" applyFill="1" applyBorder="1" applyAlignment="1">
      <alignment horizontal="center" vertical="top" wrapText="1"/>
    </xf>
    <xf numFmtId="0" fontId="12" fillId="19" borderId="28" xfId="0" applyFont="1" applyFill="1" applyBorder="1" applyAlignment="1">
      <alignment horizontal="center" vertical="top" wrapText="1"/>
    </xf>
    <xf numFmtId="0" fontId="6" fillId="35" borderId="18" xfId="54" applyFont="1" applyFill="1" applyBorder="1" applyAlignment="1">
      <alignment horizontal="center" wrapText="1"/>
      <protection/>
    </xf>
    <xf numFmtId="0" fontId="6" fillId="35" borderId="0" xfId="54" applyFont="1" applyFill="1" applyBorder="1" applyAlignment="1">
      <alignment horizontal="center" wrapText="1"/>
      <protection/>
    </xf>
    <xf numFmtId="0" fontId="6" fillId="35" borderId="10" xfId="54" applyFont="1" applyFill="1" applyBorder="1" applyAlignment="1">
      <alignment horizontal="center" wrapText="1"/>
      <protection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181" fontId="69" fillId="34" borderId="16" xfId="0" applyNumberFormat="1" applyFont="1" applyFill="1" applyBorder="1" applyAlignment="1">
      <alignment horizontal="center" vertical="center"/>
    </xf>
    <xf numFmtId="181" fontId="69" fillId="34" borderId="15" xfId="0" applyNumberFormat="1" applyFont="1" applyFill="1" applyBorder="1" applyAlignment="1">
      <alignment horizontal="center" vertical="center"/>
    </xf>
    <xf numFmtId="181" fontId="69" fillId="34" borderId="14" xfId="0" applyNumberFormat="1" applyFont="1" applyFill="1" applyBorder="1" applyAlignment="1">
      <alignment horizontal="center" vertical="center"/>
    </xf>
    <xf numFmtId="181" fontId="68" fillId="35" borderId="20" xfId="0" applyNumberFormat="1" applyFont="1" applyFill="1" applyBorder="1" applyAlignment="1">
      <alignment horizontal="center" vertical="center"/>
    </xf>
    <xf numFmtId="181" fontId="68" fillId="35" borderId="12" xfId="0" applyNumberFormat="1" applyFont="1" applyFill="1" applyBorder="1" applyAlignment="1">
      <alignment horizontal="center" vertical="center"/>
    </xf>
    <xf numFmtId="181" fontId="68" fillId="35" borderId="11" xfId="0" applyNumberFormat="1" applyFont="1" applyFill="1" applyBorder="1" applyAlignment="1">
      <alignment horizontal="center" vertical="center"/>
    </xf>
    <xf numFmtId="181" fontId="68" fillId="35" borderId="56" xfId="0" applyNumberFormat="1" applyFont="1" applyFill="1" applyBorder="1" applyAlignment="1">
      <alignment horizontal="center" vertical="center"/>
    </xf>
    <xf numFmtId="181" fontId="68" fillId="35" borderId="54" xfId="0" applyNumberFormat="1" applyFont="1" applyFill="1" applyBorder="1" applyAlignment="1">
      <alignment horizontal="center" vertical="center"/>
    </xf>
    <xf numFmtId="0" fontId="6" fillId="35" borderId="67" xfId="54" applyFont="1" applyFill="1" applyBorder="1" applyAlignment="1">
      <alignment horizontal="center" wrapText="1"/>
      <protection/>
    </xf>
    <xf numFmtId="0" fontId="6" fillId="35" borderId="68" xfId="54" applyFont="1" applyFill="1" applyBorder="1" applyAlignment="1">
      <alignment horizontal="center" wrapText="1"/>
      <protection/>
    </xf>
    <xf numFmtId="181" fontId="74" fillId="34" borderId="16" xfId="54" applyNumberFormat="1" applyFont="1" applyFill="1" applyBorder="1" applyAlignment="1">
      <alignment horizontal="center" vertical="center" wrapText="1"/>
      <protection/>
    </xf>
    <xf numFmtId="181" fontId="74" fillId="34" borderId="14" xfId="54" applyNumberFormat="1" applyFont="1" applyFill="1" applyBorder="1" applyAlignment="1">
      <alignment horizontal="center" vertical="center" wrapText="1"/>
      <protection/>
    </xf>
    <xf numFmtId="181" fontId="74" fillId="34" borderId="15" xfId="54" applyNumberFormat="1" applyFont="1" applyFill="1" applyBorder="1" applyAlignment="1">
      <alignment horizontal="center" vertical="center" wrapText="1"/>
      <protection/>
    </xf>
    <xf numFmtId="181" fontId="0" fillId="34" borderId="16" xfId="0" applyNumberFormat="1" applyFill="1" applyBorder="1" applyAlignment="1">
      <alignment horizontal="center" vertical="center"/>
    </xf>
    <xf numFmtId="181" fontId="0" fillId="34" borderId="15" xfId="0" applyNumberFormat="1" applyFill="1" applyBorder="1" applyAlignment="1">
      <alignment horizontal="center" vertical="center"/>
    </xf>
    <xf numFmtId="0" fontId="71" fillId="35" borderId="12" xfId="0" applyFont="1" applyFill="1" applyBorder="1" applyAlignment="1">
      <alignment horizontal="center" wrapText="1"/>
    </xf>
    <xf numFmtId="0" fontId="71" fillId="35" borderId="11" xfId="0" applyFont="1" applyFill="1" applyBorder="1" applyAlignment="1">
      <alignment horizontal="center" wrapText="1"/>
    </xf>
    <xf numFmtId="0" fontId="6" fillId="35" borderId="69" xfId="54" applyFont="1" applyFill="1" applyBorder="1" applyAlignment="1">
      <alignment horizontal="center" wrapText="1"/>
      <protection/>
    </xf>
    <xf numFmtId="0" fontId="0" fillId="0" borderId="55" xfId="0" applyBorder="1" applyAlignment="1">
      <alignment horizontal="center"/>
    </xf>
    <xf numFmtId="0" fontId="79" fillId="36" borderId="20" xfId="0" applyFont="1" applyFill="1" applyBorder="1" applyAlignment="1">
      <alignment horizontal="center" vertical="center"/>
    </xf>
    <xf numFmtId="0" fontId="79" fillId="36" borderId="12" xfId="0" applyFont="1" applyFill="1" applyBorder="1" applyAlignment="1">
      <alignment horizontal="center" vertical="center"/>
    </xf>
    <xf numFmtId="0" fontId="79" fillId="36" borderId="11" xfId="0" applyFont="1" applyFill="1" applyBorder="1" applyAlignment="1">
      <alignment horizontal="center" vertical="center"/>
    </xf>
    <xf numFmtId="0" fontId="6" fillId="35" borderId="30" xfId="54" applyFont="1" applyFill="1" applyBorder="1" applyAlignment="1">
      <alignment horizontal="center" vertical="center" wrapText="1"/>
      <protection/>
    </xf>
    <xf numFmtId="0" fontId="6" fillId="35" borderId="17" xfId="54" applyFont="1" applyFill="1" applyBorder="1" applyAlignment="1">
      <alignment horizontal="center" vertical="center" wrapText="1"/>
      <protection/>
    </xf>
    <xf numFmtId="0" fontId="6" fillId="35" borderId="19" xfId="54" applyFont="1" applyFill="1" applyBorder="1" applyAlignment="1">
      <alignment horizontal="center" vertical="center" wrapText="1"/>
      <protection/>
    </xf>
    <xf numFmtId="0" fontId="5" fillId="35" borderId="16" xfId="54" applyFont="1" applyFill="1" applyBorder="1" applyAlignment="1">
      <alignment horizontal="center" wrapText="1"/>
      <protection/>
    </xf>
    <xf numFmtId="0" fontId="5" fillId="35" borderId="14" xfId="54" applyFont="1" applyFill="1" applyBorder="1" applyAlignment="1">
      <alignment horizontal="center" wrapText="1"/>
      <protection/>
    </xf>
    <xf numFmtId="0" fontId="5" fillId="35" borderId="15" xfId="54" applyFont="1" applyFill="1" applyBorder="1" applyAlignment="1">
      <alignment horizontal="center" wrapText="1"/>
      <protection/>
    </xf>
    <xf numFmtId="0" fontId="9" fillId="35" borderId="55" xfId="54" applyFont="1" applyFill="1" applyBorder="1" applyAlignment="1">
      <alignment horizontal="center" vertical="center"/>
      <protection/>
    </xf>
    <xf numFmtId="0" fontId="9" fillId="35" borderId="54" xfId="54" applyFont="1" applyFill="1" applyBorder="1" applyAlignment="1">
      <alignment horizontal="center" vertical="center"/>
      <protection/>
    </xf>
    <xf numFmtId="0" fontId="9" fillId="35" borderId="0" xfId="54" applyFont="1" applyFill="1" applyBorder="1" applyAlignment="1">
      <alignment horizontal="center" vertical="center"/>
      <protection/>
    </xf>
    <xf numFmtId="0" fontId="9" fillId="35" borderId="10" xfId="54" applyFont="1" applyFill="1" applyBorder="1" applyAlignment="1">
      <alignment horizontal="center" vertical="center"/>
      <protection/>
    </xf>
    <xf numFmtId="0" fontId="9" fillId="35" borderId="12" xfId="54" applyFont="1" applyFill="1" applyBorder="1" applyAlignment="1">
      <alignment horizontal="center" vertical="center"/>
      <protection/>
    </xf>
    <xf numFmtId="0" fontId="9" fillId="35" borderId="11" xfId="54" applyFont="1" applyFill="1" applyBorder="1" applyAlignment="1">
      <alignment horizontal="center" vertical="center"/>
      <protection/>
    </xf>
    <xf numFmtId="0" fontId="71" fillId="35" borderId="20" xfId="0" applyFont="1" applyFill="1" applyBorder="1" applyAlignment="1">
      <alignment horizontal="center" wrapText="1"/>
    </xf>
    <xf numFmtId="0" fontId="79" fillId="36" borderId="70" xfId="0" applyFont="1" applyFill="1" applyBorder="1" applyAlignment="1">
      <alignment horizontal="center" vertical="center"/>
    </xf>
    <xf numFmtId="0" fontId="79" fillId="36" borderId="71" xfId="0" applyFont="1" applyFill="1" applyBorder="1" applyAlignment="1">
      <alignment horizontal="center" vertical="center"/>
    </xf>
    <xf numFmtId="0" fontId="79" fillId="36" borderId="72" xfId="0" applyFont="1" applyFill="1" applyBorder="1" applyAlignment="1">
      <alignment horizontal="center" vertical="center"/>
    </xf>
    <xf numFmtId="0" fontId="76" fillId="35" borderId="56" xfId="0" applyFont="1" applyFill="1" applyBorder="1" applyAlignment="1">
      <alignment horizontal="center" vertical="top" wrapText="1"/>
    </xf>
    <xf numFmtId="0" fontId="76" fillId="35" borderId="54" xfId="0" applyFont="1" applyFill="1" applyBorder="1" applyAlignment="1">
      <alignment horizontal="center" vertical="top" wrapText="1"/>
    </xf>
    <xf numFmtId="0" fontId="76" fillId="35" borderId="20" xfId="0" applyFont="1" applyFill="1" applyBorder="1" applyAlignment="1">
      <alignment horizontal="center" vertical="top" wrapText="1"/>
    </xf>
    <xf numFmtId="0" fontId="76" fillId="35" borderId="11" xfId="0" applyFont="1" applyFill="1" applyBorder="1" applyAlignment="1">
      <alignment horizontal="center" vertical="top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67" xfId="0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top" textRotation="90" wrapText="1"/>
    </xf>
    <xf numFmtId="0" fontId="73" fillId="33" borderId="19" xfId="0" applyFont="1" applyFill="1" applyBorder="1" applyAlignment="1">
      <alignment horizontal="center" vertical="top" textRotation="90" wrapText="1"/>
    </xf>
    <xf numFmtId="0" fontId="73" fillId="33" borderId="30" xfId="0" applyFont="1" applyFill="1" applyBorder="1" applyAlignment="1">
      <alignment horizontal="center" vertical="top" textRotation="90" wrapText="1"/>
    </xf>
    <xf numFmtId="0" fontId="73" fillId="33" borderId="49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horizontal="center"/>
    </xf>
    <xf numFmtId="0" fontId="15" fillId="35" borderId="54" xfId="54" applyFont="1" applyFill="1" applyBorder="1" applyAlignment="1">
      <alignment horizontal="center" vertical="center" textRotation="90" wrapText="1"/>
      <protection/>
    </xf>
    <xf numFmtId="0" fontId="15" fillId="35" borderId="10" xfId="54" applyFont="1" applyFill="1" applyBorder="1" applyAlignment="1">
      <alignment horizontal="center" vertical="center" textRotation="90" wrapText="1"/>
      <protection/>
    </xf>
    <xf numFmtId="0" fontId="15" fillId="35" borderId="11" xfId="54" applyFont="1" applyFill="1" applyBorder="1" applyAlignment="1">
      <alignment horizontal="center" vertical="center" textRotation="90" wrapText="1"/>
      <protection/>
    </xf>
    <xf numFmtId="0" fontId="79" fillId="36" borderId="0" xfId="0" applyFont="1" applyFill="1" applyBorder="1" applyAlignment="1">
      <alignment horizontal="center" vertical="center"/>
    </xf>
    <xf numFmtId="0" fontId="15" fillId="35" borderId="0" xfId="54" applyFont="1" applyFill="1" applyBorder="1" applyAlignment="1">
      <alignment horizontal="center" vertical="center" wrapText="1"/>
      <protection/>
    </xf>
    <xf numFmtId="0" fontId="15" fillId="35" borderId="12" xfId="54" applyFont="1" applyFill="1" applyBorder="1" applyAlignment="1">
      <alignment horizontal="center" vertical="center" wrapText="1"/>
      <protection/>
    </xf>
    <xf numFmtId="0" fontId="7" fillId="35" borderId="12" xfId="54" applyFont="1" applyFill="1" applyBorder="1" applyAlignment="1">
      <alignment horizontal="center" vertical="center"/>
      <protection/>
    </xf>
    <xf numFmtId="0" fontId="78" fillId="36" borderId="55" xfId="53" applyFont="1" applyFill="1" applyBorder="1" applyAlignment="1">
      <alignment horizontal="center" vertical="center" wrapText="1"/>
      <protection/>
    </xf>
    <xf numFmtId="0" fontId="81" fillId="36" borderId="55" xfId="53" applyFont="1" applyFill="1" applyBorder="1" applyAlignment="1">
      <alignment horizontal="center" vertical="center"/>
      <protection/>
    </xf>
    <xf numFmtId="0" fontId="81" fillId="36" borderId="54" xfId="53" applyFont="1" applyFill="1" applyBorder="1" applyAlignment="1">
      <alignment horizontal="center" vertical="center"/>
      <protection/>
    </xf>
    <xf numFmtId="0" fontId="78" fillId="36" borderId="56" xfId="53" applyFont="1" applyFill="1" applyBorder="1" applyAlignment="1">
      <alignment horizontal="center" vertical="center" wrapText="1"/>
      <protection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78" fillId="36" borderId="0" xfId="53" applyFont="1" applyFill="1" applyBorder="1" applyAlignment="1">
      <alignment horizontal="center" vertical="center" wrapText="1"/>
      <protection/>
    </xf>
    <xf numFmtId="0" fontId="81" fillId="36" borderId="0" xfId="53" applyFont="1" applyFill="1" applyBorder="1" applyAlignment="1">
      <alignment horizontal="center" vertical="center"/>
      <protection/>
    </xf>
    <xf numFmtId="0" fontId="79" fillId="36" borderId="12" xfId="0" applyFont="1" applyFill="1" applyBorder="1" applyAlignment="1">
      <alignment horizontal="center" vertical="center" wrapText="1"/>
    </xf>
    <xf numFmtId="0" fontId="7" fillId="35" borderId="55" xfId="52" applyFont="1" applyFill="1" applyBorder="1" applyAlignment="1">
      <alignment horizontal="center"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7" fillId="35" borderId="14" xfId="52" applyFont="1" applyFill="1" applyBorder="1" applyAlignment="1">
      <alignment horizontal="center" vertical="center"/>
      <protection/>
    </xf>
    <xf numFmtId="0" fontId="15" fillId="35" borderId="14" xfId="52" applyFont="1" applyFill="1" applyBorder="1" applyAlignment="1">
      <alignment horizontal="center" wrapText="1"/>
      <protection/>
    </xf>
    <xf numFmtId="0" fontId="76" fillId="34" borderId="73" xfId="0" applyFont="1" applyFill="1" applyBorder="1" applyAlignment="1">
      <alignment horizontal="center" vertical="top"/>
    </xf>
    <xf numFmtId="0" fontId="76" fillId="34" borderId="74" xfId="0" applyFont="1" applyFill="1" applyBorder="1" applyAlignment="1">
      <alignment horizontal="center" vertical="top"/>
    </xf>
    <xf numFmtId="0" fontId="76" fillId="34" borderId="75" xfId="0" applyFont="1" applyFill="1" applyBorder="1" applyAlignment="1">
      <alignment horizontal="center" vertical="top"/>
    </xf>
    <xf numFmtId="0" fontId="9" fillId="34" borderId="56" xfId="0" applyFont="1" applyFill="1" applyBorder="1" applyAlignment="1">
      <alignment horizontal="center" vertical="top" wrapText="1"/>
    </xf>
    <xf numFmtId="0" fontId="9" fillId="34" borderId="55" xfId="0" applyFont="1" applyFill="1" applyBorder="1" applyAlignment="1">
      <alignment horizontal="center" vertical="top" wrapText="1"/>
    </xf>
    <xf numFmtId="0" fontId="9" fillId="34" borderId="54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79" fillId="38" borderId="12" xfId="51" applyFont="1" applyFill="1" applyBorder="1" applyAlignment="1">
      <alignment horizontal="center" vertical="center" wrapText="1"/>
      <protection/>
    </xf>
    <xf numFmtId="0" fontId="82" fillId="16" borderId="14" xfId="0" applyFont="1" applyFill="1" applyBorder="1" applyAlignment="1">
      <alignment horizontal="center"/>
    </xf>
    <xf numFmtId="0" fontId="71" fillId="0" borderId="55" xfId="0" applyFont="1" applyBorder="1" applyAlignment="1">
      <alignment horizontal="center" vertical="center" textRotation="90" wrapText="1"/>
    </xf>
    <xf numFmtId="0" fontId="71" fillId="0" borderId="0" xfId="0" applyFont="1" applyBorder="1" applyAlignment="1">
      <alignment horizontal="center" vertical="center" textRotation="90" wrapText="1"/>
    </xf>
    <xf numFmtId="0" fontId="71" fillId="0" borderId="12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79" fillId="38" borderId="70" xfId="51" applyFont="1" applyFill="1" applyBorder="1" applyAlignment="1">
      <alignment horizontal="center" vertical="center" wrapText="1"/>
      <protection/>
    </xf>
    <xf numFmtId="0" fontId="79" fillId="38" borderId="71" xfId="51" applyFont="1" applyFill="1" applyBorder="1" applyAlignment="1">
      <alignment horizontal="center" vertical="center" wrapText="1"/>
      <protection/>
    </xf>
    <xf numFmtId="0" fontId="15" fillId="16" borderId="14" xfId="54" applyFont="1" applyFill="1" applyBorder="1" applyAlignment="1">
      <alignment horizontal="center" wrapText="1"/>
      <protection/>
    </xf>
    <xf numFmtId="0" fontId="15" fillId="16" borderId="56" xfId="54" applyFont="1" applyFill="1" applyBorder="1" applyAlignment="1">
      <alignment vertical="center" wrapText="1"/>
      <protection/>
    </xf>
    <xf numFmtId="0" fontId="15" fillId="16" borderId="18" xfId="54" applyFont="1" applyFill="1" applyBorder="1" applyAlignment="1">
      <alignment vertical="center" wrapText="1"/>
      <protection/>
    </xf>
    <xf numFmtId="0" fontId="15" fillId="16" borderId="20" xfId="54" applyFont="1" applyFill="1" applyBorder="1" applyAlignment="1">
      <alignment vertical="center" wrapText="1"/>
      <protection/>
    </xf>
    <xf numFmtId="0" fontId="7" fillId="16" borderId="14" xfId="54" applyFont="1" applyFill="1" applyBorder="1" applyAlignment="1">
      <alignment horizontal="center" vertical="center"/>
      <protection/>
    </xf>
    <xf numFmtId="0" fontId="0" fillId="16" borderId="54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79" fillId="38" borderId="72" xfId="51" applyFont="1" applyFill="1" applyBorder="1" applyAlignment="1">
      <alignment horizontal="center" vertical="center" wrapText="1"/>
      <protection/>
    </xf>
    <xf numFmtId="0" fontId="15" fillId="16" borderId="56" xfId="51" applyFont="1" applyFill="1" applyBorder="1" applyAlignment="1">
      <alignment horizontal="center" vertical="top" wrapText="1"/>
      <protection/>
    </xf>
    <xf numFmtId="0" fontId="15" fillId="16" borderId="20" xfId="51" applyFont="1" applyFill="1" applyBorder="1" applyAlignment="1">
      <alignment horizontal="center" vertical="top" wrapText="1"/>
      <protection/>
    </xf>
    <xf numFmtId="0" fontId="15" fillId="16" borderId="55" xfId="51" applyFont="1" applyFill="1" applyBorder="1" applyAlignment="1">
      <alignment horizontal="center" wrapText="1"/>
      <protection/>
    </xf>
    <xf numFmtId="0" fontId="20" fillId="4" borderId="70" xfId="51" applyFont="1" applyFill="1" applyBorder="1" applyAlignment="1">
      <alignment horizontal="center" vertical="center" wrapText="1"/>
      <protection/>
    </xf>
    <xf numFmtId="0" fontId="20" fillId="4" borderId="71" xfId="51" applyFont="1" applyFill="1" applyBorder="1" applyAlignment="1">
      <alignment horizontal="center" vertical="center" wrapText="1"/>
      <protection/>
    </xf>
    <xf numFmtId="0" fontId="20" fillId="4" borderId="72" xfId="51" applyFont="1" applyFill="1" applyBorder="1" applyAlignment="1">
      <alignment horizontal="center" vertical="center" wrapText="1"/>
      <protection/>
    </xf>
    <xf numFmtId="0" fontId="20" fillId="4" borderId="76" xfId="51" applyFont="1" applyFill="1" applyBorder="1" applyAlignment="1">
      <alignment horizontal="center" vertical="center" wrapText="1"/>
      <protection/>
    </xf>
    <xf numFmtId="0" fontId="20" fillId="4" borderId="20" xfId="5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center" wrapText="1"/>
    </xf>
    <xf numFmtId="0" fontId="13" fillId="16" borderId="12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rmal_5.1" xfId="52"/>
    <cellStyle name="Normal_5.6" xfId="53"/>
    <cellStyle name="Normal_Folha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3.140625" style="0" customWidth="1"/>
    <col min="2" max="2" width="12.421875" style="0" customWidth="1"/>
    <col min="3" max="3" width="12.28125" style="0" customWidth="1"/>
    <col min="4" max="4" width="12.140625" style="0" customWidth="1"/>
    <col min="6" max="6" width="12.8515625" style="0" customWidth="1"/>
  </cols>
  <sheetData>
    <row r="1" spans="1:6" ht="27.75" customHeight="1">
      <c r="A1" s="400" t="s">
        <v>231</v>
      </c>
      <c r="B1" s="400"/>
      <c r="C1" s="400"/>
      <c r="D1" s="400"/>
      <c r="E1" s="400"/>
      <c r="F1" s="400"/>
    </row>
    <row r="2" spans="1:6" ht="15.75" customHeight="1">
      <c r="A2" s="404" t="s">
        <v>209</v>
      </c>
      <c r="B2" s="404" t="s">
        <v>33</v>
      </c>
      <c r="C2" s="406" t="s">
        <v>205</v>
      </c>
      <c r="D2" s="407"/>
      <c r="E2" s="404" t="s">
        <v>210</v>
      </c>
      <c r="F2" s="404" t="s">
        <v>211</v>
      </c>
    </row>
    <row r="3" spans="1:6" ht="15">
      <c r="A3" s="405"/>
      <c r="B3" s="405"/>
      <c r="C3" s="223" t="s">
        <v>64</v>
      </c>
      <c r="D3" s="223" t="s">
        <v>65</v>
      </c>
      <c r="E3" s="405"/>
      <c r="F3" s="405"/>
    </row>
    <row r="4" spans="1:6" ht="15">
      <c r="A4" s="220" t="s">
        <v>212</v>
      </c>
      <c r="B4" s="221"/>
      <c r="C4" s="221"/>
      <c r="D4" s="221"/>
      <c r="E4" s="221"/>
      <c r="F4" s="222"/>
    </row>
    <row r="5" spans="1:6" ht="16.5" customHeight="1">
      <c r="A5" s="215" t="s">
        <v>213</v>
      </c>
      <c r="B5" s="218">
        <v>31.7</v>
      </c>
      <c r="C5" s="217">
        <v>49.8</v>
      </c>
      <c r="D5" s="217">
        <f>100-C5</f>
        <v>50.2</v>
      </c>
      <c r="E5" s="217">
        <f>+C5/D5</f>
        <v>0.99203187250996</v>
      </c>
      <c r="F5" s="401" t="s">
        <v>214</v>
      </c>
    </row>
    <row r="6" spans="1:6" ht="15">
      <c r="A6" s="215" t="s">
        <v>215</v>
      </c>
      <c r="B6" s="215">
        <v>61.9</v>
      </c>
      <c r="C6" s="217">
        <v>49.8</v>
      </c>
      <c r="D6" s="217">
        <f>100-C6</f>
        <v>50.2</v>
      </c>
      <c r="E6" s="217">
        <f>+C6/D6</f>
        <v>0.99203187250996</v>
      </c>
      <c r="F6" s="402"/>
    </row>
    <row r="7" spans="1:6" ht="15">
      <c r="A7" s="215" t="s">
        <v>216</v>
      </c>
      <c r="B7" s="215">
        <v>6.4</v>
      </c>
      <c r="C7" s="217">
        <v>60.4</v>
      </c>
      <c r="D7" s="217">
        <f>100-C7</f>
        <v>39.6</v>
      </c>
      <c r="E7" s="217">
        <f>+C7/D7</f>
        <v>1.525252525252525</v>
      </c>
      <c r="F7" s="402"/>
    </row>
    <row r="8" spans="1:6" ht="15">
      <c r="A8" s="218" t="s">
        <v>229</v>
      </c>
      <c r="B8" s="218">
        <v>100</v>
      </c>
      <c r="C8" s="217">
        <v>50.5</v>
      </c>
      <c r="D8" s="217">
        <f>100-C8</f>
        <v>49.5</v>
      </c>
      <c r="E8" s="217">
        <f>+C8/D8</f>
        <v>1.02020202020202</v>
      </c>
      <c r="F8" s="402"/>
    </row>
    <row r="9" spans="1:6" ht="15">
      <c r="A9" s="219" t="s">
        <v>230</v>
      </c>
      <c r="B9" s="215"/>
      <c r="C9" s="216"/>
      <c r="D9" s="216"/>
      <c r="E9" s="217" t="e">
        <f>+C9/D9</f>
        <v>#DIV/0!</v>
      </c>
      <c r="F9" s="403"/>
    </row>
    <row r="10" spans="1:6" ht="32.25" customHeight="1">
      <c r="A10" s="220" t="s">
        <v>331</v>
      </c>
      <c r="B10" s="221"/>
      <c r="C10" s="221"/>
      <c r="D10" s="221"/>
      <c r="E10" s="221"/>
      <c r="F10" s="222"/>
    </row>
    <row r="11" spans="1:6" ht="14.25" customHeight="1">
      <c r="A11" s="215" t="s">
        <v>221</v>
      </c>
      <c r="B11" s="215">
        <v>51.1</v>
      </c>
      <c r="C11" s="217">
        <v>37.72595456742388</v>
      </c>
      <c r="D11" s="217">
        <v>43.9756288952889</v>
      </c>
      <c r="E11" s="217">
        <f aca="true" t="shared" si="0" ref="E11:E22">+C11/D11</f>
        <v>0.8578832302149396</v>
      </c>
      <c r="F11" s="401" t="s">
        <v>214</v>
      </c>
    </row>
    <row r="12" spans="1:6" ht="15">
      <c r="A12" s="215" t="s">
        <v>222</v>
      </c>
      <c r="B12" s="215">
        <v>13.5</v>
      </c>
      <c r="C12" s="217">
        <v>10.28637022716288</v>
      </c>
      <c r="D12" s="217">
        <v>10.070541447722501</v>
      </c>
      <c r="E12" s="217">
        <f t="shared" si="0"/>
        <v>1.0214316956601366</v>
      </c>
      <c r="F12" s="402"/>
    </row>
    <row r="13" spans="1:6" ht="15">
      <c r="A13" s="215" t="s">
        <v>223</v>
      </c>
      <c r="B13" s="215">
        <v>27.3</v>
      </c>
      <c r="C13" s="217">
        <v>17.333252779120347</v>
      </c>
      <c r="D13" s="217">
        <v>16.1719452923752</v>
      </c>
      <c r="E13" s="217">
        <f t="shared" si="0"/>
        <v>1.0718100058929019</v>
      </c>
      <c r="F13" s="402"/>
    </row>
    <row r="14" spans="1:6" ht="15">
      <c r="A14" s="215" t="s">
        <v>224</v>
      </c>
      <c r="B14" s="215"/>
      <c r="C14" s="217">
        <v>5.348799742226518</v>
      </c>
      <c r="D14" s="217">
        <v>3.0139316277942343</v>
      </c>
      <c r="E14" s="217">
        <f t="shared" si="0"/>
        <v>1.7746917988783548</v>
      </c>
      <c r="F14" s="402"/>
    </row>
    <row r="15" spans="1:6" ht="15">
      <c r="A15" s="215" t="s">
        <v>225</v>
      </c>
      <c r="B15" s="215"/>
      <c r="C15" s="217">
        <v>0.5638794908973739</v>
      </c>
      <c r="D15" s="217">
        <v>0.46835905884479656</v>
      </c>
      <c r="E15" s="217">
        <f t="shared" si="0"/>
        <v>1.2039470151131006</v>
      </c>
      <c r="F15" s="402"/>
    </row>
    <row r="16" spans="1:6" ht="15">
      <c r="A16" s="215" t="s">
        <v>226</v>
      </c>
      <c r="B16" s="215">
        <v>2.4</v>
      </c>
      <c r="C16" s="217">
        <v>4.0208635411632025</v>
      </c>
      <c r="D16" s="217">
        <v>0.7419793511172829</v>
      </c>
      <c r="E16" s="217">
        <f t="shared" si="0"/>
        <v>5.419104366056185</v>
      </c>
      <c r="F16" s="402"/>
    </row>
    <row r="17" spans="1:6" ht="15">
      <c r="A17" s="215" t="s">
        <v>227</v>
      </c>
      <c r="B17" s="215">
        <v>0.4</v>
      </c>
      <c r="C17" s="217">
        <v>24.7208796520058</v>
      </c>
      <c r="D17" s="217">
        <v>25.557614326857102</v>
      </c>
      <c r="E17" s="217">
        <f t="shared" si="0"/>
        <v>0.9672608458618133</v>
      </c>
      <c r="F17" s="402"/>
    </row>
    <row r="18" spans="1:6" ht="15">
      <c r="A18" s="219" t="s">
        <v>228</v>
      </c>
      <c r="B18" s="215"/>
      <c r="C18" s="216"/>
      <c r="D18" s="216"/>
      <c r="E18" s="217" t="e">
        <f t="shared" si="0"/>
        <v>#DIV/0!</v>
      </c>
      <c r="F18" s="401" t="s">
        <v>214</v>
      </c>
    </row>
    <row r="19" spans="1:6" ht="30">
      <c r="A19" s="219" t="s">
        <v>217</v>
      </c>
      <c r="B19" s="215"/>
      <c r="C19" s="216"/>
      <c r="D19" s="216"/>
      <c r="E19" s="217" t="e">
        <f t="shared" si="0"/>
        <v>#DIV/0!</v>
      </c>
      <c r="F19" s="402"/>
    </row>
    <row r="20" spans="1:6" ht="23.25" customHeight="1">
      <c r="A20" s="219" t="s">
        <v>218</v>
      </c>
      <c r="B20" s="215">
        <v>4.8</v>
      </c>
      <c r="C20" s="216">
        <v>5.4</v>
      </c>
      <c r="D20" s="216">
        <v>4.2</v>
      </c>
      <c r="E20" s="217">
        <f t="shared" si="0"/>
        <v>1.2857142857142858</v>
      </c>
      <c r="F20" s="402"/>
    </row>
    <row r="21" spans="1:6" ht="22.5" customHeight="1">
      <c r="A21" s="219" t="s">
        <v>219</v>
      </c>
      <c r="B21" s="215"/>
      <c r="C21" s="216"/>
      <c r="D21" s="216"/>
      <c r="E21" s="217" t="e">
        <f t="shared" si="0"/>
        <v>#DIV/0!</v>
      </c>
      <c r="F21" s="402"/>
    </row>
    <row r="22" spans="1:6" ht="26.25" customHeight="1">
      <c r="A22" s="219" t="s">
        <v>220</v>
      </c>
      <c r="B22" s="215">
        <v>75</v>
      </c>
      <c r="C22" s="216">
        <v>79</v>
      </c>
      <c r="D22" s="216">
        <v>70</v>
      </c>
      <c r="E22" s="217">
        <f t="shared" si="0"/>
        <v>1.1285714285714286</v>
      </c>
      <c r="F22" s="403"/>
    </row>
  </sheetData>
  <sheetProtection/>
  <mergeCells count="9">
    <mergeCell ref="A1:F1"/>
    <mergeCell ref="F11:F17"/>
    <mergeCell ref="F5:F9"/>
    <mergeCell ref="B2:B3"/>
    <mergeCell ref="F2:F3"/>
    <mergeCell ref="F18:F22"/>
    <mergeCell ref="A2:A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8" sqref="A28:J28"/>
    </sheetView>
  </sheetViews>
  <sheetFormatPr defaultColWidth="9.140625" defaultRowHeight="15"/>
  <cols>
    <col min="1" max="1" width="17.140625" style="0" customWidth="1"/>
    <col min="2" max="2" width="15.8515625" style="0" customWidth="1"/>
    <col min="3" max="3" width="12.8515625" style="0" customWidth="1"/>
    <col min="4" max="4" width="13.28125" style="0" customWidth="1"/>
    <col min="5" max="5" width="17.00390625" style="0" customWidth="1"/>
    <col min="7" max="7" width="11.57421875" style="0" customWidth="1"/>
    <col min="8" max="8" width="14.57421875" style="0" customWidth="1"/>
    <col min="9" max="9" width="12.421875" style="0" customWidth="1"/>
    <col min="10" max="10" width="13.57421875" style="0" customWidth="1"/>
  </cols>
  <sheetData>
    <row r="1" spans="1:10" ht="37.5" customHeight="1" thickBot="1">
      <c r="A1" s="464" t="s">
        <v>140</v>
      </c>
      <c r="B1" s="465"/>
      <c r="C1" s="465"/>
      <c r="D1" s="465"/>
      <c r="E1" s="465"/>
      <c r="F1" s="465"/>
      <c r="G1" s="465"/>
      <c r="H1" s="465"/>
      <c r="I1" s="465"/>
      <c r="J1" s="466"/>
    </row>
    <row r="2" spans="1:10" ht="26.25" customHeight="1" thickTop="1">
      <c r="A2" s="467"/>
      <c r="B2" s="468"/>
      <c r="C2" s="471" t="s">
        <v>120</v>
      </c>
      <c r="D2" s="473" t="s">
        <v>121</v>
      </c>
      <c r="E2" s="474"/>
      <c r="F2" s="475"/>
      <c r="G2" s="473" t="s">
        <v>122</v>
      </c>
      <c r="H2" s="475"/>
      <c r="I2" s="476" t="s">
        <v>123</v>
      </c>
      <c r="J2" s="471" t="s">
        <v>138</v>
      </c>
    </row>
    <row r="3" spans="1:10" ht="24.75" customHeight="1" thickBot="1">
      <c r="A3" s="469"/>
      <c r="B3" s="470"/>
      <c r="C3" s="472"/>
      <c r="D3" s="130" t="s">
        <v>125</v>
      </c>
      <c r="E3" s="131" t="s">
        <v>126</v>
      </c>
      <c r="F3" s="132" t="s">
        <v>141</v>
      </c>
      <c r="G3" s="128" t="s">
        <v>126</v>
      </c>
      <c r="H3" s="129" t="s">
        <v>127</v>
      </c>
      <c r="I3" s="477"/>
      <c r="J3" s="472"/>
    </row>
    <row r="4" spans="1:10" ht="16.5" thickBot="1" thickTop="1">
      <c r="A4" s="478" t="s">
        <v>128</v>
      </c>
      <c r="B4" s="116" t="s">
        <v>0</v>
      </c>
      <c r="C4" s="112">
        <v>17741</v>
      </c>
      <c r="D4" s="120">
        <v>5613</v>
      </c>
      <c r="E4" s="111">
        <v>27474</v>
      </c>
      <c r="F4" s="112">
        <v>19962</v>
      </c>
      <c r="G4" s="120">
        <v>16785</v>
      </c>
      <c r="H4" s="112">
        <v>27937</v>
      </c>
      <c r="I4" s="124">
        <v>1361</v>
      </c>
      <c r="J4" s="112">
        <v>116873</v>
      </c>
    </row>
    <row r="5" spans="1:10" ht="16.5" thickBot="1" thickTop="1">
      <c r="A5" s="478"/>
      <c r="B5" s="117" t="s">
        <v>142</v>
      </c>
      <c r="C5" s="113">
        <v>9609</v>
      </c>
      <c r="D5" s="121">
        <v>51</v>
      </c>
      <c r="E5" s="108">
        <v>215</v>
      </c>
      <c r="F5" s="113">
        <v>241</v>
      </c>
      <c r="G5" s="121">
        <v>6608</v>
      </c>
      <c r="H5" s="113">
        <v>11871</v>
      </c>
      <c r="I5" s="125">
        <v>845</v>
      </c>
      <c r="J5" s="113">
        <v>29440</v>
      </c>
    </row>
    <row r="6" spans="1:10" ht="15.75" thickBot="1">
      <c r="A6" s="478"/>
      <c r="B6" s="117" t="s">
        <v>143</v>
      </c>
      <c r="C6" s="113">
        <v>1237</v>
      </c>
      <c r="D6" s="121">
        <v>2245</v>
      </c>
      <c r="E6" s="108">
        <v>7328</v>
      </c>
      <c r="F6" s="113">
        <v>9163</v>
      </c>
      <c r="G6" s="121">
        <v>1559</v>
      </c>
      <c r="H6" s="113">
        <v>2727</v>
      </c>
      <c r="I6" s="125">
        <v>130</v>
      </c>
      <c r="J6" s="113">
        <v>24389</v>
      </c>
    </row>
    <row r="7" spans="1:10" ht="15.75" thickBot="1">
      <c r="A7" s="478"/>
      <c r="B7" s="117" t="s">
        <v>131</v>
      </c>
      <c r="C7" s="113">
        <v>2305</v>
      </c>
      <c r="D7" s="121">
        <v>3281</v>
      </c>
      <c r="E7" s="108">
        <v>19871</v>
      </c>
      <c r="F7" s="113">
        <v>10411</v>
      </c>
      <c r="G7" s="121">
        <v>3845</v>
      </c>
      <c r="H7" s="113">
        <v>5028</v>
      </c>
      <c r="I7" s="125">
        <v>153</v>
      </c>
      <c r="J7" s="113">
        <v>44894</v>
      </c>
    </row>
    <row r="8" spans="1:10" ht="15.75" thickBot="1">
      <c r="A8" s="478"/>
      <c r="B8" s="117" t="s">
        <v>144</v>
      </c>
      <c r="C8" s="113">
        <v>2843</v>
      </c>
      <c r="D8" s="121">
        <v>13</v>
      </c>
      <c r="E8" s="108">
        <v>18</v>
      </c>
      <c r="F8" s="113">
        <v>43</v>
      </c>
      <c r="G8" s="121">
        <v>3358</v>
      </c>
      <c r="H8" s="113">
        <v>3872</v>
      </c>
      <c r="I8" s="125">
        <v>121</v>
      </c>
      <c r="J8" s="113">
        <v>10268</v>
      </c>
    </row>
    <row r="9" spans="1:10" ht="15.75" thickBot="1">
      <c r="A9" s="478"/>
      <c r="B9" s="117" t="s">
        <v>145</v>
      </c>
      <c r="C9" s="113">
        <v>560</v>
      </c>
      <c r="D9" s="121">
        <v>6</v>
      </c>
      <c r="E9" s="108">
        <v>7</v>
      </c>
      <c r="F9" s="113">
        <v>9</v>
      </c>
      <c r="G9" s="121">
        <v>338</v>
      </c>
      <c r="H9" s="113">
        <v>459</v>
      </c>
      <c r="I9" s="125">
        <v>25</v>
      </c>
      <c r="J9" s="113">
        <v>1404</v>
      </c>
    </row>
    <row r="10" spans="1:10" ht="15.75" thickBot="1">
      <c r="A10" s="478"/>
      <c r="B10" s="117" t="s">
        <v>146</v>
      </c>
      <c r="C10" s="113">
        <v>1057</v>
      </c>
      <c r="D10" s="121">
        <v>2</v>
      </c>
      <c r="E10" s="108">
        <v>9</v>
      </c>
      <c r="F10" s="113">
        <v>62</v>
      </c>
      <c r="G10" s="121">
        <v>1050</v>
      </c>
      <c r="H10" s="113">
        <v>3923</v>
      </c>
      <c r="I10" s="125">
        <v>81</v>
      </c>
      <c r="J10" s="113">
        <v>6184</v>
      </c>
    </row>
    <row r="11" spans="1:10" ht="15.75" thickBot="1">
      <c r="A11" s="479"/>
      <c r="B11" s="118" t="s">
        <v>135</v>
      </c>
      <c r="C11" s="114">
        <v>130</v>
      </c>
      <c r="D11" s="122">
        <v>15</v>
      </c>
      <c r="E11" s="109">
        <v>26</v>
      </c>
      <c r="F11" s="114">
        <v>33</v>
      </c>
      <c r="G11" s="122">
        <v>27</v>
      </c>
      <c r="H11" s="114">
        <v>57</v>
      </c>
      <c r="I11" s="126">
        <v>6</v>
      </c>
      <c r="J11" s="114">
        <v>294</v>
      </c>
    </row>
    <row r="12" spans="1:10" ht="16.5" thickBot="1" thickTop="1">
      <c r="A12" s="480" t="s">
        <v>136</v>
      </c>
      <c r="B12" s="119" t="s">
        <v>0</v>
      </c>
      <c r="C12" s="115">
        <v>5715</v>
      </c>
      <c r="D12" s="123">
        <v>1397</v>
      </c>
      <c r="E12" s="110">
        <v>7275</v>
      </c>
      <c r="F12" s="115">
        <v>5370</v>
      </c>
      <c r="G12" s="123">
        <v>14588</v>
      </c>
      <c r="H12" s="115">
        <v>21048</v>
      </c>
      <c r="I12" s="127">
        <v>439</v>
      </c>
      <c r="J12" s="115">
        <v>55832</v>
      </c>
    </row>
    <row r="13" spans="1:10" ht="16.5" thickBot="1" thickTop="1">
      <c r="A13" s="478"/>
      <c r="B13" s="117" t="s">
        <v>147</v>
      </c>
      <c r="C13" s="113">
        <v>2516</v>
      </c>
      <c r="D13" s="121">
        <v>12</v>
      </c>
      <c r="E13" s="108">
        <v>84</v>
      </c>
      <c r="F13" s="113">
        <v>105</v>
      </c>
      <c r="G13" s="121">
        <v>5991</v>
      </c>
      <c r="H13" s="113">
        <v>8107</v>
      </c>
      <c r="I13" s="125">
        <v>232</v>
      </c>
      <c r="J13" s="113">
        <v>17047</v>
      </c>
    </row>
    <row r="14" spans="1:10" ht="15.75" thickBot="1">
      <c r="A14" s="478"/>
      <c r="B14" s="117" t="s">
        <v>148</v>
      </c>
      <c r="C14" s="113">
        <v>389</v>
      </c>
      <c r="D14" s="121">
        <v>479</v>
      </c>
      <c r="E14" s="108">
        <v>1595</v>
      </c>
      <c r="F14" s="113">
        <v>1987</v>
      </c>
      <c r="G14" s="121">
        <v>1236</v>
      </c>
      <c r="H14" s="113">
        <v>1905</v>
      </c>
      <c r="I14" s="125">
        <v>30</v>
      </c>
      <c r="J14" s="113">
        <v>7621</v>
      </c>
    </row>
    <row r="15" spans="1:10" ht="15.75" thickBot="1">
      <c r="A15" s="478"/>
      <c r="B15" s="117" t="s">
        <v>131</v>
      </c>
      <c r="C15" s="113">
        <v>981</v>
      </c>
      <c r="D15" s="121">
        <v>898</v>
      </c>
      <c r="E15" s="108">
        <v>5570</v>
      </c>
      <c r="F15" s="113">
        <v>3182</v>
      </c>
      <c r="G15" s="121">
        <v>3196</v>
      </c>
      <c r="H15" s="113">
        <v>3978</v>
      </c>
      <c r="I15" s="125">
        <v>61</v>
      </c>
      <c r="J15" s="113">
        <v>17866</v>
      </c>
    </row>
    <row r="16" spans="1:10" ht="15.75" thickBot="1">
      <c r="A16" s="478"/>
      <c r="B16" s="117" t="s">
        <v>149</v>
      </c>
      <c r="C16" s="113">
        <v>803</v>
      </c>
      <c r="D16" s="121">
        <v>3</v>
      </c>
      <c r="E16" s="108">
        <v>12</v>
      </c>
      <c r="F16" s="113">
        <v>30</v>
      </c>
      <c r="G16" s="121">
        <v>2977</v>
      </c>
      <c r="H16" s="113">
        <v>3190</v>
      </c>
      <c r="I16" s="125">
        <v>33</v>
      </c>
      <c r="J16" s="113">
        <v>7048</v>
      </c>
    </row>
    <row r="17" spans="1:10" ht="15.75" thickBot="1">
      <c r="A17" s="478"/>
      <c r="B17" s="117" t="s">
        <v>150</v>
      </c>
      <c r="C17" s="113">
        <v>183</v>
      </c>
      <c r="D17" s="121">
        <v>2</v>
      </c>
      <c r="E17" s="108">
        <v>2</v>
      </c>
      <c r="F17" s="113">
        <v>3</v>
      </c>
      <c r="G17" s="121">
        <v>268</v>
      </c>
      <c r="H17" s="113">
        <v>354</v>
      </c>
      <c r="I17" s="125">
        <v>12</v>
      </c>
      <c r="J17" s="113">
        <v>824</v>
      </c>
    </row>
    <row r="18" spans="1:10" ht="15.75" thickBot="1">
      <c r="A18" s="478"/>
      <c r="B18" s="117" t="s">
        <v>151</v>
      </c>
      <c r="C18" s="113">
        <v>783</v>
      </c>
      <c r="D18" s="121">
        <v>2</v>
      </c>
      <c r="E18" s="108">
        <v>6</v>
      </c>
      <c r="F18" s="113">
        <v>51</v>
      </c>
      <c r="G18" s="121">
        <v>901</v>
      </c>
      <c r="H18" s="113">
        <v>3479</v>
      </c>
      <c r="I18" s="125">
        <v>69</v>
      </c>
      <c r="J18" s="113">
        <v>5291</v>
      </c>
    </row>
    <row r="19" spans="1:10" ht="15.75" thickBot="1">
      <c r="A19" s="479"/>
      <c r="B19" s="118" t="s">
        <v>135</v>
      </c>
      <c r="C19" s="114">
        <v>60</v>
      </c>
      <c r="D19" s="122">
        <v>1</v>
      </c>
      <c r="E19" s="109">
        <v>6</v>
      </c>
      <c r="F19" s="114">
        <v>12</v>
      </c>
      <c r="G19" s="122">
        <v>19</v>
      </c>
      <c r="H19" s="114">
        <v>35</v>
      </c>
      <c r="I19" s="126">
        <v>2</v>
      </c>
      <c r="J19" s="114">
        <v>135</v>
      </c>
    </row>
    <row r="20" spans="1:10" ht="16.5" thickBot="1" thickTop="1">
      <c r="A20" s="478" t="s">
        <v>137</v>
      </c>
      <c r="B20" s="119" t="s">
        <v>138</v>
      </c>
      <c r="C20" s="115">
        <v>12026</v>
      </c>
      <c r="D20" s="123">
        <v>4216</v>
      </c>
      <c r="E20" s="110">
        <v>20199</v>
      </c>
      <c r="F20" s="115">
        <v>14592</v>
      </c>
      <c r="G20" s="123">
        <v>2197</v>
      </c>
      <c r="H20" s="115">
        <v>6889</v>
      </c>
      <c r="I20" s="127">
        <v>922</v>
      </c>
      <c r="J20" s="115">
        <v>61041</v>
      </c>
    </row>
    <row r="21" spans="1:10" ht="16.5" thickBot="1" thickTop="1">
      <c r="A21" s="478"/>
      <c r="B21" s="117" t="s">
        <v>129</v>
      </c>
      <c r="C21" s="113">
        <v>7093</v>
      </c>
      <c r="D21" s="121">
        <v>39</v>
      </c>
      <c r="E21" s="108">
        <v>131</v>
      </c>
      <c r="F21" s="113">
        <v>136</v>
      </c>
      <c r="G21" s="121">
        <v>617</v>
      </c>
      <c r="H21" s="113">
        <v>3764</v>
      </c>
      <c r="I21" s="125">
        <v>613</v>
      </c>
      <c r="J21" s="113">
        <v>12393</v>
      </c>
    </row>
    <row r="22" spans="1:10" ht="15.75" thickBot="1">
      <c r="A22" s="478"/>
      <c r="B22" s="117" t="s">
        <v>130</v>
      </c>
      <c r="C22" s="113">
        <v>848</v>
      </c>
      <c r="D22" s="121">
        <v>1766</v>
      </c>
      <c r="E22" s="108">
        <v>5733</v>
      </c>
      <c r="F22" s="113">
        <v>7176</v>
      </c>
      <c r="G22" s="121">
        <v>323</v>
      </c>
      <c r="H22" s="113">
        <v>822</v>
      </c>
      <c r="I22" s="125">
        <v>100</v>
      </c>
      <c r="J22" s="113">
        <v>16768</v>
      </c>
    </row>
    <row r="23" spans="1:10" ht="15.75" thickBot="1">
      <c r="A23" s="478"/>
      <c r="B23" s="117" t="s">
        <v>139</v>
      </c>
      <c r="C23" s="113">
        <v>1324</v>
      </c>
      <c r="D23" s="121">
        <v>2383</v>
      </c>
      <c r="E23" s="108">
        <v>14301</v>
      </c>
      <c r="F23" s="113">
        <v>7229</v>
      </c>
      <c r="G23" s="121">
        <v>649</v>
      </c>
      <c r="H23" s="113">
        <v>1050</v>
      </c>
      <c r="I23" s="125">
        <v>92</v>
      </c>
      <c r="J23" s="113">
        <v>27028</v>
      </c>
    </row>
    <row r="24" spans="1:10" ht="15.75" thickBot="1">
      <c r="A24" s="478"/>
      <c r="B24" s="117" t="s">
        <v>132</v>
      </c>
      <c r="C24" s="113">
        <v>2040</v>
      </c>
      <c r="D24" s="121">
        <v>10</v>
      </c>
      <c r="E24" s="108">
        <v>6</v>
      </c>
      <c r="F24" s="113">
        <v>13</v>
      </c>
      <c r="G24" s="121">
        <v>381</v>
      </c>
      <c r="H24" s="113">
        <v>682</v>
      </c>
      <c r="I24" s="125">
        <v>88</v>
      </c>
      <c r="J24" s="113">
        <v>3220</v>
      </c>
    </row>
    <row r="25" spans="1:10" ht="15.75" thickBot="1">
      <c r="A25" s="478"/>
      <c r="B25" s="117" t="s">
        <v>133</v>
      </c>
      <c r="C25" s="113">
        <v>377</v>
      </c>
      <c r="D25" s="121">
        <v>4</v>
      </c>
      <c r="E25" s="108">
        <v>5</v>
      </c>
      <c r="F25" s="113">
        <v>6</v>
      </c>
      <c r="G25" s="121">
        <v>70</v>
      </c>
      <c r="H25" s="113">
        <v>105</v>
      </c>
      <c r="I25" s="125">
        <v>13</v>
      </c>
      <c r="J25" s="113">
        <v>580</v>
      </c>
    </row>
    <row r="26" spans="1:10" ht="15.75" thickBot="1">
      <c r="A26" s="478"/>
      <c r="B26" s="117" t="s">
        <v>134</v>
      </c>
      <c r="C26" s="113">
        <v>274</v>
      </c>
      <c r="D26" s="121">
        <v>0</v>
      </c>
      <c r="E26" s="108">
        <v>3</v>
      </c>
      <c r="F26" s="113">
        <v>11</v>
      </c>
      <c r="G26" s="121">
        <v>149</v>
      </c>
      <c r="H26" s="113">
        <v>444</v>
      </c>
      <c r="I26" s="125">
        <v>12</v>
      </c>
      <c r="J26" s="113">
        <v>893</v>
      </c>
    </row>
    <row r="27" spans="1:10" ht="15">
      <c r="A27" s="481"/>
      <c r="B27" s="197" t="s">
        <v>135</v>
      </c>
      <c r="C27" s="198">
        <v>70</v>
      </c>
      <c r="D27" s="199">
        <v>14</v>
      </c>
      <c r="E27" s="200">
        <v>20</v>
      </c>
      <c r="F27" s="198">
        <v>21</v>
      </c>
      <c r="G27" s="199">
        <v>8</v>
      </c>
      <c r="H27" s="198">
        <v>22</v>
      </c>
      <c r="I27" s="201">
        <v>4</v>
      </c>
      <c r="J27" s="198">
        <v>159</v>
      </c>
    </row>
    <row r="28" spans="1:10" ht="15">
      <c r="A28" s="482" t="s">
        <v>86</v>
      </c>
      <c r="B28" s="482"/>
      <c r="C28" s="482"/>
      <c r="D28" s="482"/>
      <c r="E28" s="482"/>
      <c r="F28" s="482"/>
      <c r="G28" s="482"/>
      <c r="H28" s="482"/>
      <c r="I28" s="482"/>
      <c r="J28" s="482"/>
    </row>
  </sheetData>
  <sheetProtection/>
  <mergeCells count="11">
    <mergeCell ref="A4:A11"/>
    <mergeCell ref="A12:A19"/>
    <mergeCell ref="A20:A27"/>
    <mergeCell ref="A28:J28"/>
    <mergeCell ref="A1:J1"/>
    <mergeCell ref="A2:B3"/>
    <mergeCell ref="C2:C3"/>
    <mergeCell ref="D2:F2"/>
    <mergeCell ref="G2:H2"/>
    <mergeCell ref="I2:I3"/>
    <mergeCell ref="J2:J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5.00390625" style="0" customWidth="1"/>
    <col min="2" max="2" width="26.8515625" style="0" customWidth="1"/>
    <col min="4" max="4" width="11.421875" style="0" customWidth="1"/>
    <col min="10" max="10" width="13.140625" style="0" customWidth="1"/>
  </cols>
  <sheetData>
    <row r="1" spans="1:12" ht="33" customHeight="1">
      <c r="A1" s="486" t="s">
        <v>289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2" spans="1:12" ht="48.75" customHeight="1" thickBot="1">
      <c r="A2" s="487" t="s">
        <v>290</v>
      </c>
      <c r="B2" s="487"/>
      <c r="C2" s="488" t="s">
        <v>276</v>
      </c>
      <c r="D2" s="488"/>
      <c r="E2" s="488" t="s">
        <v>277</v>
      </c>
      <c r="F2" s="489"/>
      <c r="G2" s="488" t="s">
        <v>278</v>
      </c>
      <c r="H2" s="489"/>
      <c r="I2" s="488" t="s">
        <v>279</v>
      </c>
      <c r="J2" s="489"/>
      <c r="K2" s="488" t="s">
        <v>135</v>
      </c>
      <c r="L2" s="489"/>
    </row>
    <row r="3" spans="1:12" ht="16.5" thickBot="1" thickTop="1">
      <c r="A3" s="488"/>
      <c r="B3" s="488"/>
      <c r="C3" s="291" t="s">
        <v>287</v>
      </c>
      <c r="D3" s="291" t="s">
        <v>288</v>
      </c>
      <c r="E3" s="291" t="s">
        <v>287</v>
      </c>
      <c r="F3" s="298" t="s">
        <v>288</v>
      </c>
      <c r="G3" s="291" t="s">
        <v>287</v>
      </c>
      <c r="H3" s="291" t="s">
        <v>288</v>
      </c>
      <c r="I3" s="291" t="s">
        <v>287</v>
      </c>
      <c r="J3" s="291" t="s">
        <v>288</v>
      </c>
      <c r="K3" s="291" t="s">
        <v>287</v>
      </c>
      <c r="L3" s="291" t="s">
        <v>288</v>
      </c>
    </row>
    <row r="4" spans="1:12" ht="15.75" thickTop="1">
      <c r="A4" s="483" t="s">
        <v>65</v>
      </c>
      <c r="B4" s="292" t="s">
        <v>280</v>
      </c>
      <c r="C4" s="294">
        <v>0</v>
      </c>
      <c r="D4" s="295">
        <v>0</v>
      </c>
      <c r="E4" s="290">
        <v>0</v>
      </c>
      <c r="F4" s="297">
        <v>0</v>
      </c>
      <c r="G4" s="294">
        <v>0</v>
      </c>
      <c r="H4" s="295">
        <v>0</v>
      </c>
      <c r="I4" s="294">
        <v>20641</v>
      </c>
      <c r="J4" s="295">
        <v>1</v>
      </c>
      <c r="K4" s="294">
        <v>0</v>
      </c>
      <c r="L4" s="295">
        <v>0</v>
      </c>
    </row>
    <row r="5" spans="1:12" ht="15">
      <c r="A5" s="484"/>
      <c r="B5" s="293" t="s">
        <v>281</v>
      </c>
      <c r="C5" s="296">
        <v>9081</v>
      </c>
      <c r="D5" s="297">
        <v>0.8626389284696495</v>
      </c>
      <c r="E5" s="290">
        <v>1109</v>
      </c>
      <c r="F5" s="297">
        <v>0.10534815237009594</v>
      </c>
      <c r="G5" s="296">
        <v>337</v>
      </c>
      <c r="H5" s="297">
        <v>0.03201291916025458</v>
      </c>
      <c r="I5" s="296">
        <v>0</v>
      </c>
      <c r="J5" s="297">
        <v>0</v>
      </c>
      <c r="K5" s="296">
        <v>0</v>
      </c>
      <c r="L5" s="297">
        <v>0</v>
      </c>
    </row>
    <row r="6" spans="1:12" ht="15">
      <c r="A6" s="484"/>
      <c r="B6" s="293" t="s">
        <v>282</v>
      </c>
      <c r="C6" s="296">
        <v>416</v>
      </c>
      <c r="D6" s="297">
        <v>0.13983193277310924</v>
      </c>
      <c r="E6" s="290">
        <v>39</v>
      </c>
      <c r="F6" s="297">
        <v>0.01310924369747899</v>
      </c>
      <c r="G6" s="296">
        <v>2520</v>
      </c>
      <c r="H6" s="297">
        <v>0.8470588235294118</v>
      </c>
      <c r="I6" s="296">
        <v>0</v>
      </c>
      <c r="J6" s="297">
        <v>0</v>
      </c>
      <c r="K6" s="296">
        <v>0</v>
      </c>
      <c r="L6" s="297">
        <v>0</v>
      </c>
    </row>
    <row r="7" spans="1:12" ht="15">
      <c r="A7" s="484"/>
      <c r="B7" s="293" t="s">
        <v>283</v>
      </c>
      <c r="C7" s="296">
        <v>43851</v>
      </c>
      <c r="D7" s="297">
        <v>0.41716770044522244</v>
      </c>
      <c r="E7" s="290">
        <v>665</v>
      </c>
      <c r="F7" s="297">
        <v>0.006326344229232467</v>
      </c>
      <c r="G7" s="296">
        <v>60600</v>
      </c>
      <c r="H7" s="297">
        <v>0.5765059553255452</v>
      </c>
      <c r="I7" s="296">
        <v>0</v>
      </c>
      <c r="J7" s="297">
        <v>0</v>
      </c>
      <c r="K7" s="296">
        <v>0</v>
      </c>
      <c r="L7" s="297">
        <v>0</v>
      </c>
    </row>
    <row r="8" spans="1:12" ht="15">
      <c r="A8" s="484"/>
      <c r="B8" s="293" t="s">
        <v>284</v>
      </c>
      <c r="C8" s="296">
        <v>28082</v>
      </c>
      <c r="D8" s="297">
        <v>0.383555282387489</v>
      </c>
      <c r="E8" s="290">
        <v>2390</v>
      </c>
      <c r="F8" s="297">
        <v>0.03264358396503449</v>
      </c>
      <c r="G8" s="296">
        <v>42742</v>
      </c>
      <c r="H8" s="297">
        <v>0.583787475244144</v>
      </c>
      <c r="I8" s="296">
        <v>0</v>
      </c>
      <c r="J8" s="297">
        <v>0</v>
      </c>
      <c r="K8" s="296">
        <v>1</v>
      </c>
      <c r="L8" s="297">
        <v>1.3658403332650414E-05</v>
      </c>
    </row>
    <row r="9" spans="1:12" ht="15">
      <c r="A9" s="484"/>
      <c r="B9" s="293" t="s">
        <v>285</v>
      </c>
      <c r="C9" s="296">
        <v>375</v>
      </c>
      <c r="D9" s="297">
        <v>0.16733601070950466</v>
      </c>
      <c r="E9" s="290">
        <v>224</v>
      </c>
      <c r="F9" s="297">
        <v>0.0999553770638108</v>
      </c>
      <c r="G9" s="296">
        <v>1642</v>
      </c>
      <c r="H9" s="297">
        <v>0.7327086122266845</v>
      </c>
      <c r="I9" s="296">
        <v>0</v>
      </c>
      <c r="J9" s="297">
        <v>0</v>
      </c>
      <c r="K9" s="296">
        <v>0</v>
      </c>
      <c r="L9" s="297">
        <v>0</v>
      </c>
    </row>
    <row r="10" spans="1:12" ht="15">
      <c r="A10" s="484"/>
      <c r="B10" s="293" t="s">
        <v>286</v>
      </c>
      <c r="C10" s="296">
        <v>2314</v>
      </c>
      <c r="D10" s="297">
        <v>0.19984454616115382</v>
      </c>
      <c r="E10" s="290">
        <v>2046</v>
      </c>
      <c r="F10" s="297">
        <v>0.17669919682183263</v>
      </c>
      <c r="G10" s="296">
        <v>7219</v>
      </c>
      <c r="H10" s="297">
        <v>0.6234562570170136</v>
      </c>
      <c r="I10" s="296">
        <v>0</v>
      </c>
      <c r="J10" s="297">
        <v>0</v>
      </c>
      <c r="K10" s="296">
        <v>0</v>
      </c>
      <c r="L10" s="297">
        <v>0</v>
      </c>
    </row>
    <row r="11" spans="1:12" ht="15">
      <c r="A11" s="484"/>
      <c r="B11" s="293" t="s">
        <v>0</v>
      </c>
      <c r="C11" s="296">
        <v>84119</v>
      </c>
      <c r="D11" s="297">
        <v>0.3717243939300202</v>
      </c>
      <c r="E11" s="290">
        <v>6473</v>
      </c>
      <c r="F11" s="297">
        <v>0.028604381910258336</v>
      </c>
      <c r="G11" s="296">
        <v>115060</v>
      </c>
      <c r="H11" s="297">
        <v>0.5084536046028617</v>
      </c>
      <c r="I11" s="296">
        <v>20641</v>
      </c>
      <c r="J11" s="297">
        <v>0.09121320052674839</v>
      </c>
      <c r="K11" s="296">
        <v>1</v>
      </c>
      <c r="L11" s="297">
        <v>4.4190301112711785E-06</v>
      </c>
    </row>
    <row r="12" spans="1:12" ht="15">
      <c r="A12" s="484" t="s">
        <v>64</v>
      </c>
      <c r="B12" s="293" t="s">
        <v>280</v>
      </c>
      <c r="C12" s="296">
        <v>0</v>
      </c>
      <c r="D12" s="297">
        <v>0</v>
      </c>
      <c r="E12" s="290">
        <v>0</v>
      </c>
      <c r="F12" s="297">
        <v>0</v>
      </c>
      <c r="G12" s="296">
        <v>0</v>
      </c>
      <c r="H12" s="297">
        <v>0</v>
      </c>
      <c r="I12" s="296">
        <v>37264</v>
      </c>
      <c r="J12" s="297">
        <v>1</v>
      </c>
      <c r="K12" s="296">
        <v>0</v>
      </c>
      <c r="L12" s="297">
        <v>0</v>
      </c>
    </row>
    <row r="13" spans="1:12" ht="15">
      <c r="A13" s="484"/>
      <c r="B13" s="293" t="s">
        <v>281</v>
      </c>
      <c r="C13" s="296">
        <v>9185</v>
      </c>
      <c r="D13" s="297">
        <v>0.8622793841532108</v>
      </c>
      <c r="E13" s="290">
        <v>1083</v>
      </c>
      <c r="F13" s="297">
        <v>0.10167104769057454</v>
      </c>
      <c r="G13" s="296">
        <v>384</v>
      </c>
      <c r="H13" s="297">
        <v>0.036049568156214795</v>
      </c>
      <c r="I13" s="296">
        <v>0</v>
      </c>
      <c r="J13" s="297">
        <v>0</v>
      </c>
      <c r="K13" s="296">
        <v>0</v>
      </c>
      <c r="L13" s="297">
        <v>0</v>
      </c>
    </row>
    <row r="14" spans="1:12" ht="15">
      <c r="A14" s="484"/>
      <c r="B14" s="293" t="s">
        <v>282</v>
      </c>
      <c r="C14" s="296">
        <v>791</v>
      </c>
      <c r="D14" s="297">
        <v>0.1674782976921448</v>
      </c>
      <c r="E14" s="290">
        <v>62</v>
      </c>
      <c r="F14" s="297">
        <v>0.013127249629472792</v>
      </c>
      <c r="G14" s="296">
        <v>3870</v>
      </c>
      <c r="H14" s="297">
        <v>0.8193944526783824</v>
      </c>
      <c r="I14" s="296">
        <v>0</v>
      </c>
      <c r="J14" s="297">
        <v>0</v>
      </c>
      <c r="K14" s="296">
        <v>0</v>
      </c>
      <c r="L14" s="297">
        <v>0</v>
      </c>
    </row>
    <row r="15" spans="1:12" ht="15">
      <c r="A15" s="484"/>
      <c r="B15" s="293" t="s">
        <v>283</v>
      </c>
      <c r="C15" s="296">
        <v>41557</v>
      </c>
      <c r="D15" s="297">
        <v>0.4453792319975993</v>
      </c>
      <c r="E15" s="290">
        <v>592</v>
      </c>
      <c r="F15" s="297">
        <v>0.006344647239756931</v>
      </c>
      <c r="G15" s="296">
        <v>51158</v>
      </c>
      <c r="H15" s="297">
        <v>0.5482761207626438</v>
      </c>
      <c r="I15" s="296">
        <v>0</v>
      </c>
      <c r="J15" s="297">
        <v>0</v>
      </c>
      <c r="K15" s="296">
        <v>0</v>
      </c>
      <c r="L15" s="297">
        <v>0</v>
      </c>
    </row>
    <row r="16" spans="1:12" ht="15">
      <c r="A16" s="484"/>
      <c r="B16" s="293" t="s">
        <v>284</v>
      </c>
      <c r="C16" s="296">
        <v>31476</v>
      </c>
      <c r="D16" s="297">
        <v>0.4434925957758584</v>
      </c>
      <c r="E16" s="290">
        <v>3528</v>
      </c>
      <c r="F16" s="297">
        <v>0.0497090442844462</v>
      </c>
      <c r="G16" s="296">
        <v>35969</v>
      </c>
      <c r="H16" s="297">
        <v>0.5067983599396954</v>
      </c>
      <c r="I16" s="296">
        <v>0</v>
      </c>
      <c r="J16" s="297">
        <v>0</v>
      </c>
      <c r="K16" s="296">
        <v>0</v>
      </c>
      <c r="L16" s="297">
        <v>0</v>
      </c>
    </row>
    <row r="17" spans="1:12" ht="15">
      <c r="A17" s="484"/>
      <c r="B17" s="293" t="s">
        <v>285</v>
      </c>
      <c r="C17" s="296">
        <v>564</v>
      </c>
      <c r="D17" s="297">
        <v>0.23276929426330994</v>
      </c>
      <c r="E17" s="290">
        <v>313</v>
      </c>
      <c r="F17" s="297">
        <v>0.129178704085844</v>
      </c>
      <c r="G17" s="296">
        <v>1546</v>
      </c>
      <c r="H17" s="297">
        <v>0.6380520016508461</v>
      </c>
      <c r="I17" s="296">
        <v>0</v>
      </c>
      <c r="J17" s="297">
        <v>0</v>
      </c>
      <c r="K17" s="296">
        <v>0</v>
      </c>
      <c r="L17" s="297">
        <v>0</v>
      </c>
    </row>
    <row r="18" spans="1:12" ht="15">
      <c r="A18" s="484"/>
      <c r="B18" s="293" t="s">
        <v>286</v>
      </c>
      <c r="C18" s="296">
        <v>2682</v>
      </c>
      <c r="D18" s="297">
        <v>0.22629092136348294</v>
      </c>
      <c r="E18" s="290">
        <v>3108</v>
      </c>
      <c r="F18" s="297">
        <v>0.2622342220722241</v>
      </c>
      <c r="G18" s="296">
        <v>6062</v>
      </c>
      <c r="H18" s="297">
        <v>0.5114748565642929</v>
      </c>
      <c r="I18" s="296">
        <v>0</v>
      </c>
      <c r="J18" s="297">
        <v>0</v>
      </c>
      <c r="K18" s="296">
        <v>0</v>
      </c>
      <c r="L18" s="297">
        <v>0</v>
      </c>
    </row>
    <row r="19" spans="1:12" ht="15">
      <c r="A19" s="484"/>
      <c r="B19" s="293" t="s">
        <v>0</v>
      </c>
      <c r="C19" s="296">
        <v>86255</v>
      </c>
      <c r="D19" s="297">
        <v>0.37308494165073486</v>
      </c>
      <c r="E19" s="290">
        <v>8686</v>
      </c>
      <c r="F19" s="297">
        <v>0.03757017915689854</v>
      </c>
      <c r="G19" s="296">
        <v>98989</v>
      </c>
      <c r="H19" s="297">
        <v>0.42816422571520024</v>
      </c>
      <c r="I19" s="296">
        <v>37264</v>
      </c>
      <c r="J19" s="297">
        <v>0.16118065347716637</v>
      </c>
      <c r="K19" s="296">
        <v>0</v>
      </c>
      <c r="L19" s="297">
        <v>0</v>
      </c>
    </row>
    <row r="20" spans="1:12" ht="15">
      <c r="A20" s="484" t="s">
        <v>0</v>
      </c>
      <c r="B20" s="293" t="s">
        <v>280</v>
      </c>
      <c r="C20" s="296">
        <v>0</v>
      </c>
      <c r="D20" s="297">
        <v>0</v>
      </c>
      <c r="E20" s="290">
        <v>0</v>
      </c>
      <c r="F20" s="297">
        <v>0</v>
      </c>
      <c r="G20" s="296">
        <v>0</v>
      </c>
      <c r="H20" s="297">
        <v>0</v>
      </c>
      <c r="I20" s="296">
        <v>57905</v>
      </c>
      <c r="J20" s="297">
        <v>1</v>
      </c>
      <c r="K20" s="296">
        <v>0</v>
      </c>
      <c r="L20" s="297">
        <v>0</v>
      </c>
    </row>
    <row r="21" spans="1:12" ht="15">
      <c r="A21" s="484"/>
      <c r="B21" s="293" t="s">
        <v>281</v>
      </c>
      <c r="C21" s="296">
        <v>18266</v>
      </c>
      <c r="D21" s="297">
        <v>0.8624580952830634</v>
      </c>
      <c r="E21" s="290">
        <v>2192</v>
      </c>
      <c r="F21" s="297">
        <v>0.10349874876056471</v>
      </c>
      <c r="G21" s="296">
        <v>721</v>
      </c>
      <c r="H21" s="297">
        <v>0.034043155956371876</v>
      </c>
      <c r="I21" s="296">
        <v>0</v>
      </c>
      <c r="J21" s="297">
        <v>0</v>
      </c>
      <c r="K21" s="296">
        <v>0</v>
      </c>
      <c r="L21" s="297">
        <v>0</v>
      </c>
    </row>
    <row r="22" spans="1:12" ht="15">
      <c r="A22" s="484"/>
      <c r="B22" s="293" t="s">
        <v>282</v>
      </c>
      <c r="C22" s="296">
        <v>1207</v>
      </c>
      <c r="D22" s="297">
        <v>0.15679397246037932</v>
      </c>
      <c r="E22" s="290">
        <v>101</v>
      </c>
      <c r="F22" s="297">
        <v>0.013120290984671344</v>
      </c>
      <c r="G22" s="296">
        <v>6390</v>
      </c>
      <c r="H22" s="297">
        <v>0.8300857365549493</v>
      </c>
      <c r="I22" s="296">
        <v>0</v>
      </c>
      <c r="J22" s="297">
        <v>0</v>
      </c>
      <c r="K22" s="296">
        <v>0</v>
      </c>
      <c r="L22" s="297">
        <v>0</v>
      </c>
    </row>
    <row r="23" spans="1:12" ht="15">
      <c r="A23" s="484"/>
      <c r="B23" s="293" t="s">
        <v>283</v>
      </c>
      <c r="C23" s="296">
        <v>85408</v>
      </c>
      <c r="D23" s="297">
        <v>0.4304339718681806</v>
      </c>
      <c r="E23" s="290">
        <v>1257</v>
      </c>
      <c r="F23" s="297">
        <v>0.006334951089339441</v>
      </c>
      <c r="G23" s="296">
        <v>111758</v>
      </c>
      <c r="H23" s="297">
        <v>0.56323107704248</v>
      </c>
      <c r="I23" s="296">
        <v>0</v>
      </c>
      <c r="J23" s="297">
        <v>0</v>
      </c>
      <c r="K23" s="296">
        <v>0</v>
      </c>
      <c r="L23" s="297">
        <v>0</v>
      </c>
    </row>
    <row r="24" spans="1:12" ht="15">
      <c r="A24" s="484"/>
      <c r="B24" s="293" t="s">
        <v>284</v>
      </c>
      <c r="C24" s="296">
        <v>59558</v>
      </c>
      <c r="D24" s="297">
        <v>0.413057952118068</v>
      </c>
      <c r="E24" s="290">
        <v>5918</v>
      </c>
      <c r="F24" s="297">
        <v>0.04104363747329875</v>
      </c>
      <c r="G24" s="296">
        <v>78711</v>
      </c>
      <c r="H24" s="297">
        <v>0.5458914750187256</v>
      </c>
      <c r="I24" s="296">
        <v>0</v>
      </c>
      <c r="J24" s="297">
        <v>0</v>
      </c>
      <c r="K24" s="296">
        <v>1</v>
      </c>
      <c r="L24" s="297">
        <v>6.935389907620606E-06</v>
      </c>
    </row>
    <row r="25" spans="1:12" ht="15">
      <c r="A25" s="484"/>
      <c r="B25" s="293" t="s">
        <v>285</v>
      </c>
      <c r="C25" s="296">
        <v>939</v>
      </c>
      <c r="D25" s="297">
        <v>0.20132933104631218</v>
      </c>
      <c r="E25" s="290">
        <v>537</v>
      </c>
      <c r="F25" s="297">
        <v>0.11513722126929674</v>
      </c>
      <c r="G25" s="296">
        <v>3188</v>
      </c>
      <c r="H25" s="297">
        <v>0.6835334476843911</v>
      </c>
      <c r="I25" s="296">
        <v>0</v>
      </c>
      <c r="J25" s="297">
        <v>0</v>
      </c>
      <c r="K25" s="296">
        <v>0</v>
      </c>
      <c r="L25" s="297">
        <v>0</v>
      </c>
    </row>
    <row r="26" spans="1:12" ht="15">
      <c r="A26" s="484"/>
      <c r="B26" s="293" t="s">
        <v>286</v>
      </c>
      <c r="C26" s="296">
        <v>4996</v>
      </c>
      <c r="D26" s="297">
        <v>0.21322180017924972</v>
      </c>
      <c r="E26" s="290">
        <v>5154</v>
      </c>
      <c r="F26" s="297">
        <v>0.21996500362767274</v>
      </c>
      <c r="G26" s="296">
        <v>13281</v>
      </c>
      <c r="H26" s="297">
        <v>0.5668131961930776</v>
      </c>
      <c r="I26" s="296">
        <v>0</v>
      </c>
      <c r="J26" s="297">
        <v>0</v>
      </c>
      <c r="K26" s="296">
        <v>0</v>
      </c>
      <c r="L26" s="297">
        <v>0</v>
      </c>
    </row>
    <row r="27" spans="1:12" ht="15.75" thickBot="1">
      <c r="A27" s="485"/>
      <c r="B27" s="299" t="s">
        <v>0</v>
      </c>
      <c r="C27" s="300">
        <v>170374</v>
      </c>
      <c r="D27" s="301">
        <v>0.37241195397474913</v>
      </c>
      <c r="E27" s="302">
        <v>15159</v>
      </c>
      <c r="F27" s="301">
        <v>0.033135295352009236</v>
      </c>
      <c r="G27" s="300">
        <v>214049</v>
      </c>
      <c r="H27" s="301">
        <v>0.46787893890112964</v>
      </c>
      <c r="I27" s="300">
        <v>57905</v>
      </c>
      <c r="J27" s="301">
        <v>0.12657162592242857</v>
      </c>
      <c r="K27" s="300">
        <v>1</v>
      </c>
      <c r="L27" s="301">
        <v>2.1858496834889657E-06</v>
      </c>
    </row>
    <row r="28" ht="15.75" thickTop="1"/>
  </sheetData>
  <sheetProtection/>
  <mergeCells count="10">
    <mergeCell ref="A4:A11"/>
    <mergeCell ref="A12:A19"/>
    <mergeCell ref="A20:A27"/>
    <mergeCell ref="A1:L1"/>
    <mergeCell ref="A2:B3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16.7109375" style="0" customWidth="1"/>
  </cols>
  <sheetData>
    <row r="1" spans="1:19" ht="28.5" customHeight="1" thickBot="1">
      <c r="A1" s="449" t="s">
        <v>301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1:19" ht="16.5" thickBot="1" thickTop="1">
      <c r="A2" s="494" t="s">
        <v>165</v>
      </c>
      <c r="B2" s="494"/>
      <c r="C2" s="494"/>
      <c r="D2" s="494"/>
      <c r="E2" s="494"/>
      <c r="F2" s="494"/>
      <c r="G2" s="495"/>
      <c r="H2" s="496" t="s">
        <v>302</v>
      </c>
      <c r="I2" s="494"/>
      <c r="J2" s="494"/>
      <c r="K2" s="494"/>
      <c r="L2" s="494"/>
      <c r="M2" s="495"/>
      <c r="N2" s="496" t="s">
        <v>303</v>
      </c>
      <c r="O2" s="494"/>
      <c r="P2" s="494"/>
      <c r="Q2" s="494"/>
      <c r="R2" s="494"/>
      <c r="S2" s="495"/>
    </row>
    <row r="3" spans="1:19" ht="15.75" thickTop="1">
      <c r="A3" s="323" t="s">
        <v>168</v>
      </c>
      <c r="B3" s="497" t="s">
        <v>298</v>
      </c>
      <c r="C3" s="498"/>
      <c r="D3" s="497" t="s">
        <v>65</v>
      </c>
      <c r="E3" s="498"/>
      <c r="F3" s="490" t="s">
        <v>64</v>
      </c>
      <c r="G3" s="492"/>
      <c r="H3" s="490" t="s">
        <v>298</v>
      </c>
      <c r="I3" s="491"/>
      <c r="J3" s="490" t="s">
        <v>65</v>
      </c>
      <c r="K3" s="491"/>
      <c r="L3" s="490" t="s">
        <v>64</v>
      </c>
      <c r="M3" s="492"/>
      <c r="N3" s="493" t="s">
        <v>298</v>
      </c>
      <c r="O3" s="491"/>
      <c r="P3" s="490" t="s">
        <v>65</v>
      </c>
      <c r="Q3" s="491"/>
      <c r="R3" s="490" t="s">
        <v>64</v>
      </c>
      <c r="S3" s="492"/>
    </row>
    <row r="4" spans="1:19" ht="15.75" thickBot="1">
      <c r="A4" s="324"/>
      <c r="B4" s="313" t="s">
        <v>299</v>
      </c>
      <c r="C4" s="313" t="s">
        <v>300</v>
      </c>
      <c r="D4" s="313" t="s">
        <v>299</v>
      </c>
      <c r="E4" s="313" t="s">
        <v>300</v>
      </c>
      <c r="F4" s="313" t="s">
        <v>299</v>
      </c>
      <c r="G4" s="317" t="s">
        <v>300</v>
      </c>
      <c r="H4" s="313" t="s">
        <v>299</v>
      </c>
      <c r="I4" s="313" t="s">
        <v>300</v>
      </c>
      <c r="J4" s="313" t="s">
        <v>299</v>
      </c>
      <c r="K4" s="313" t="s">
        <v>300</v>
      </c>
      <c r="L4" s="313" t="s">
        <v>299</v>
      </c>
      <c r="M4" s="317" t="s">
        <v>300</v>
      </c>
      <c r="N4" s="320" t="s">
        <v>299</v>
      </c>
      <c r="O4" s="313" t="s">
        <v>300</v>
      </c>
      <c r="P4" s="313" t="s">
        <v>299</v>
      </c>
      <c r="Q4" s="313" t="s">
        <v>300</v>
      </c>
      <c r="R4" s="313" t="s">
        <v>299</v>
      </c>
      <c r="S4" s="317" t="s">
        <v>300</v>
      </c>
    </row>
    <row r="5" spans="1:19" ht="25.5" customHeight="1" thickBot="1" thickTop="1">
      <c r="A5" s="330" t="s">
        <v>18</v>
      </c>
      <c r="B5" s="325">
        <v>57228</v>
      </c>
      <c r="C5" s="326">
        <v>100</v>
      </c>
      <c r="D5" s="327">
        <v>18879</v>
      </c>
      <c r="E5" s="326">
        <v>100</v>
      </c>
      <c r="F5" s="321">
        <v>38349</v>
      </c>
      <c r="G5" s="318">
        <v>100</v>
      </c>
      <c r="H5" s="321">
        <v>26327</v>
      </c>
      <c r="I5" s="318">
        <v>100</v>
      </c>
      <c r="J5" s="314">
        <v>8588</v>
      </c>
      <c r="K5" s="315">
        <v>100</v>
      </c>
      <c r="L5" s="314">
        <v>17739</v>
      </c>
      <c r="M5" s="318">
        <v>100</v>
      </c>
      <c r="N5" s="321">
        <v>30522</v>
      </c>
      <c r="O5" s="318">
        <v>100</v>
      </c>
      <c r="P5" s="321">
        <v>10178</v>
      </c>
      <c r="Q5" s="318">
        <v>100</v>
      </c>
      <c r="R5" s="314">
        <v>20344</v>
      </c>
      <c r="S5" s="318">
        <v>100</v>
      </c>
    </row>
    <row r="6" spans="1:19" ht="15.75" thickTop="1">
      <c r="A6" s="316" t="s">
        <v>41</v>
      </c>
      <c r="B6" s="312">
        <v>1450</v>
      </c>
      <c r="C6" s="319">
        <f>+B6*100/B$5</f>
        <v>2.533724750122318</v>
      </c>
      <c r="D6" s="322">
        <v>855</v>
      </c>
      <c r="E6" s="319">
        <f>+D6*100/D$5</f>
        <v>4.528841569998411</v>
      </c>
      <c r="F6" s="322">
        <v>595</v>
      </c>
      <c r="G6" s="319">
        <f>+F6*100/F$5</f>
        <v>1.5515398054708076</v>
      </c>
      <c r="H6" s="322">
        <v>690</v>
      </c>
      <c r="I6" s="319">
        <f>+H6*100/H$5</f>
        <v>2.620883503627455</v>
      </c>
      <c r="J6" s="328">
        <v>395</v>
      </c>
      <c r="K6" s="329">
        <f>+J6*100/J$5</f>
        <v>4.59944108057755</v>
      </c>
      <c r="L6" s="328">
        <v>295</v>
      </c>
      <c r="M6" s="329">
        <f>+L6*100/L$5</f>
        <v>1.6630024240374317</v>
      </c>
      <c r="N6" s="322">
        <v>760</v>
      </c>
      <c r="O6" s="319">
        <f>+N6*100/N$5</f>
        <v>2.490007207915602</v>
      </c>
      <c r="P6" s="322">
        <v>460</v>
      </c>
      <c r="Q6" s="319">
        <f>+P6*100/P$5</f>
        <v>4.519551974847711</v>
      </c>
      <c r="R6" s="312">
        <v>300</v>
      </c>
      <c r="S6" s="319">
        <f>+R6*100/R$5</f>
        <v>1.4746362563900905</v>
      </c>
    </row>
    <row r="7" spans="1:19" ht="15">
      <c r="A7" s="316" t="s">
        <v>42</v>
      </c>
      <c r="B7" s="312">
        <v>1925</v>
      </c>
      <c r="C7" s="319">
        <f aca="true" t="shared" si="0" ref="C7:C23">+B7*100/B$5</f>
        <v>3.363738030334801</v>
      </c>
      <c r="D7" s="322">
        <v>1145</v>
      </c>
      <c r="E7" s="319">
        <f aca="true" t="shared" si="1" ref="E7:E23">+D7*100/D$5</f>
        <v>6.06493988029027</v>
      </c>
      <c r="F7" s="322">
        <v>780</v>
      </c>
      <c r="G7" s="319">
        <f aca="true" t="shared" si="2" ref="G7:G23">+F7*100/F$5</f>
        <v>2.0339513416255963</v>
      </c>
      <c r="H7" s="322">
        <v>1017</v>
      </c>
      <c r="I7" s="319">
        <f aca="true" t="shared" si="3" ref="I7:I23">+H7*100/H$5</f>
        <v>3.8629543814335094</v>
      </c>
      <c r="J7" s="322">
        <v>623</v>
      </c>
      <c r="K7" s="319">
        <f aca="true" t="shared" si="4" ref="K7:K23">+J7*100/J$5</f>
        <v>7.254308337214718</v>
      </c>
      <c r="L7" s="322">
        <v>394</v>
      </c>
      <c r="M7" s="319">
        <v>2.2210947629516884</v>
      </c>
      <c r="N7" s="322">
        <v>908</v>
      </c>
      <c r="O7" s="319">
        <f aca="true" t="shared" si="5" ref="O7:O23">+N7*100/N$5</f>
        <v>2.9749033484044296</v>
      </c>
      <c r="P7" s="322">
        <v>522</v>
      </c>
      <c r="Q7" s="319">
        <f aca="true" t="shared" si="6" ref="Q7:Q23">+P7*100/P$5</f>
        <v>5.128708980153272</v>
      </c>
      <c r="R7" s="312">
        <v>386</v>
      </c>
      <c r="S7" s="319">
        <f aca="true" t="shared" si="7" ref="S7:S23">+R7*100/R$5</f>
        <v>1.8973653165552498</v>
      </c>
    </row>
    <row r="8" spans="1:19" ht="15">
      <c r="A8" s="316" t="s">
        <v>43</v>
      </c>
      <c r="B8" s="312">
        <v>1964</v>
      </c>
      <c r="C8" s="319">
        <f t="shared" si="0"/>
        <v>3.4318864891311947</v>
      </c>
      <c r="D8" s="322">
        <v>1175</v>
      </c>
      <c r="E8" s="319">
        <f t="shared" si="1"/>
        <v>6.2238466020446</v>
      </c>
      <c r="F8" s="322">
        <v>789</v>
      </c>
      <c r="G8" s="319">
        <f t="shared" si="2"/>
        <v>2.0574200109520455</v>
      </c>
      <c r="H8" s="322">
        <v>1175</v>
      </c>
      <c r="I8" s="319">
        <f t="shared" si="3"/>
        <v>4.463098719945303</v>
      </c>
      <c r="J8" s="322">
        <v>738</v>
      </c>
      <c r="K8" s="319">
        <f t="shared" si="4"/>
        <v>8.593386120167676</v>
      </c>
      <c r="L8" s="322">
        <v>437</v>
      </c>
      <c r="M8" s="319">
        <v>2.4634985061164665</v>
      </c>
      <c r="N8" s="322">
        <v>789</v>
      </c>
      <c r="O8" s="319">
        <f t="shared" si="5"/>
        <v>2.5850206408492236</v>
      </c>
      <c r="P8" s="322">
        <v>437</v>
      </c>
      <c r="Q8" s="319">
        <f t="shared" si="6"/>
        <v>4.293574376105325</v>
      </c>
      <c r="R8" s="312">
        <v>352</v>
      </c>
      <c r="S8" s="319">
        <f t="shared" si="7"/>
        <v>1.7302398741643727</v>
      </c>
    </row>
    <row r="9" spans="1:19" ht="15">
      <c r="A9" s="316" t="s">
        <v>44</v>
      </c>
      <c r="B9" s="312">
        <v>2033</v>
      </c>
      <c r="C9" s="319">
        <f t="shared" si="0"/>
        <v>3.552456839309429</v>
      </c>
      <c r="D9" s="322">
        <v>1042</v>
      </c>
      <c r="E9" s="319">
        <f t="shared" si="1"/>
        <v>5.519360135600403</v>
      </c>
      <c r="F9" s="322">
        <v>991</v>
      </c>
      <c r="G9" s="319">
        <f t="shared" si="2"/>
        <v>2.584161255834572</v>
      </c>
      <c r="H9" s="322">
        <v>1205</v>
      </c>
      <c r="I9" s="319">
        <f t="shared" si="3"/>
        <v>4.577050176624758</v>
      </c>
      <c r="J9" s="322">
        <v>673</v>
      </c>
      <c r="K9" s="319">
        <f t="shared" si="4"/>
        <v>7.8365160689333955</v>
      </c>
      <c r="L9" s="322">
        <v>532</v>
      </c>
      <c r="M9" s="319">
        <v>2.999041659620046</v>
      </c>
      <c r="N9" s="322">
        <v>828</v>
      </c>
      <c r="O9" s="319">
        <f t="shared" si="5"/>
        <v>2.7127973265185767</v>
      </c>
      <c r="P9" s="322">
        <v>369</v>
      </c>
      <c r="Q9" s="319">
        <f t="shared" si="6"/>
        <v>3.625466692866968</v>
      </c>
      <c r="R9" s="312">
        <v>459</v>
      </c>
      <c r="S9" s="319">
        <f t="shared" si="7"/>
        <v>2.256193472276838</v>
      </c>
    </row>
    <row r="10" spans="1:19" ht="15">
      <c r="A10" s="316" t="s">
        <v>45</v>
      </c>
      <c r="B10" s="312">
        <v>2690</v>
      </c>
      <c r="C10" s="319">
        <f t="shared" si="0"/>
        <v>4.700496260571748</v>
      </c>
      <c r="D10" s="322">
        <v>1127</v>
      </c>
      <c r="E10" s="319">
        <f t="shared" si="1"/>
        <v>5.969595847237671</v>
      </c>
      <c r="F10" s="322">
        <v>1563</v>
      </c>
      <c r="G10" s="319">
        <f t="shared" si="2"/>
        <v>4.075725573026676</v>
      </c>
      <c r="H10" s="322">
        <v>1433</v>
      </c>
      <c r="I10" s="319">
        <f t="shared" si="3"/>
        <v>5.443081247388612</v>
      </c>
      <c r="J10" s="322">
        <v>634</v>
      </c>
      <c r="K10" s="319">
        <f t="shared" si="4"/>
        <v>7.382394038192827</v>
      </c>
      <c r="L10" s="322">
        <v>799</v>
      </c>
      <c r="M10" s="319">
        <v>4.504199785782738</v>
      </c>
      <c r="N10" s="322">
        <v>1257</v>
      </c>
      <c r="O10" s="319">
        <f t="shared" si="5"/>
        <v>4.118340868881463</v>
      </c>
      <c r="P10" s="322">
        <v>493</v>
      </c>
      <c r="Q10" s="319">
        <f t="shared" si="6"/>
        <v>4.84378070347809</v>
      </c>
      <c r="R10" s="312">
        <v>764</v>
      </c>
      <c r="S10" s="319">
        <f t="shared" si="7"/>
        <v>3.755406999606764</v>
      </c>
    </row>
    <row r="11" spans="1:19" ht="15">
      <c r="A11" s="316" t="s">
        <v>46</v>
      </c>
      <c r="B11" s="312">
        <v>4119</v>
      </c>
      <c r="C11" s="319">
        <f t="shared" si="0"/>
        <v>7.197525686726777</v>
      </c>
      <c r="D11" s="322">
        <v>1444</v>
      </c>
      <c r="E11" s="319">
        <f t="shared" si="1"/>
        <v>7.648710207108428</v>
      </c>
      <c r="F11" s="322">
        <v>2675</v>
      </c>
      <c r="G11" s="319">
        <f t="shared" si="2"/>
        <v>6.975410049805731</v>
      </c>
      <c r="H11" s="322">
        <v>2055</v>
      </c>
      <c r="I11" s="319">
        <f t="shared" si="3"/>
        <v>7.805674782542637</v>
      </c>
      <c r="J11" s="322">
        <v>741</v>
      </c>
      <c r="K11" s="319">
        <f t="shared" si="4"/>
        <v>8.628318584070797</v>
      </c>
      <c r="L11" s="322">
        <v>1314</v>
      </c>
      <c r="M11" s="319">
        <v>7.4074074074074066</v>
      </c>
      <c r="N11" s="322">
        <v>2064</v>
      </c>
      <c r="O11" s="319">
        <f t="shared" si="5"/>
        <v>6.762335364655003</v>
      </c>
      <c r="P11" s="322">
        <v>703</v>
      </c>
      <c r="Q11" s="319">
        <f t="shared" si="6"/>
        <v>6.907054431125958</v>
      </c>
      <c r="R11" s="312">
        <v>1361</v>
      </c>
      <c r="S11" s="319">
        <f t="shared" si="7"/>
        <v>6.689933149823044</v>
      </c>
    </row>
    <row r="12" spans="1:19" ht="15">
      <c r="A12" s="316" t="s">
        <v>47</v>
      </c>
      <c r="B12" s="312">
        <v>5389</v>
      </c>
      <c r="C12" s="319">
        <f t="shared" si="0"/>
        <v>9.416719088558049</v>
      </c>
      <c r="D12" s="322">
        <v>1640</v>
      </c>
      <c r="E12" s="319">
        <f t="shared" si="1"/>
        <v>8.686900789236718</v>
      </c>
      <c r="F12" s="322">
        <v>3749</v>
      </c>
      <c r="G12" s="319">
        <f t="shared" si="2"/>
        <v>9.776004589428668</v>
      </c>
      <c r="H12" s="322">
        <v>2678</v>
      </c>
      <c r="I12" s="319">
        <f t="shared" si="3"/>
        <v>10.172066699585976</v>
      </c>
      <c r="J12" s="322">
        <v>781</v>
      </c>
      <c r="K12" s="319">
        <f t="shared" si="4"/>
        <v>9.094084769445738</v>
      </c>
      <c r="L12" s="322">
        <v>1897</v>
      </c>
      <c r="M12" s="319">
        <v>10.693951181013587</v>
      </c>
      <c r="N12" s="322">
        <v>2711</v>
      </c>
      <c r="O12" s="319">
        <f t="shared" si="5"/>
        <v>8.882117816656837</v>
      </c>
      <c r="P12" s="322">
        <v>859</v>
      </c>
      <c r="Q12" s="319">
        <f t="shared" si="6"/>
        <v>8.43977205737866</v>
      </c>
      <c r="R12" s="312">
        <v>1852</v>
      </c>
      <c r="S12" s="319">
        <f t="shared" si="7"/>
        <v>9.103421156114825</v>
      </c>
    </row>
    <row r="13" spans="1:19" ht="15">
      <c r="A13" s="316" t="s">
        <v>48</v>
      </c>
      <c r="B13" s="312">
        <v>7052</v>
      </c>
      <c r="C13" s="319">
        <f t="shared" si="0"/>
        <v>12.322639267491438</v>
      </c>
      <c r="D13" s="322">
        <v>1892</v>
      </c>
      <c r="E13" s="319">
        <f t="shared" si="1"/>
        <v>10.021717251973092</v>
      </c>
      <c r="F13" s="322">
        <v>5160</v>
      </c>
      <c r="G13" s="319">
        <f t="shared" si="2"/>
        <v>13.455370413830869</v>
      </c>
      <c r="H13" s="322">
        <v>3247</v>
      </c>
      <c r="I13" s="319">
        <f t="shared" si="3"/>
        <v>12.333345994606297</v>
      </c>
      <c r="J13" s="322">
        <v>845</v>
      </c>
      <c r="K13" s="319">
        <f t="shared" si="4"/>
        <v>9.839310666045645</v>
      </c>
      <c r="L13" s="322">
        <v>2402</v>
      </c>
      <c r="M13" s="319">
        <v>13.540785839111564</v>
      </c>
      <c r="N13" s="322">
        <v>3805</v>
      </c>
      <c r="O13" s="319">
        <f t="shared" si="5"/>
        <v>12.466417665945874</v>
      </c>
      <c r="P13" s="322">
        <v>1047</v>
      </c>
      <c r="Q13" s="319">
        <f t="shared" si="6"/>
        <v>10.286893299272942</v>
      </c>
      <c r="R13" s="312">
        <v>2758</v>
      </c>
      <c r="S13" s="319">
        <f t="shared" si="7"/>
        <v>13.556822650412899</v>
      </c>
    </row>
    <row r="14" spans="1:19" ht="15">
      <c r="A14" s="316" t="s">
        <v>49</v>
      </c>
      <c r="B14" s="312">
        <v>5717</v>
      </c>
      <c r="C14" s="319">
        <f t="shared" si="0"/>
        <v>9.989865100999511</v>
      </c>
      <c r="D14" s="322">
        <v>1326</v>
      </c>
      <c r="E14" s="319">
        <f t="shared" si="1"/>
        <v>7.023677101541395</v>
      </c>
      <c r="F14" s="322">
        <v>4391</v>
      </c>
      <c r="G14" s="319">
        <f t="shared" si="2"/>
        <v>11.450103001382043</v>
      </c>
      <c r="H14" s="322">
        <v>2461</v>
      </c>
      <c r="I14" s="319">
        <f t="shared" si="3"/>
        <v>9.347817829604589</v>
      </c>
      <c r="J14" s="322">
        <v>574</v>
      </c>
      <c r="K14" s="319">
        <f t="shared" si="4"/>
        <v>6.6837447601304145</v>
      </c>
      <c r="L14" s="322">
        <v>1887</v>
      </c>
      <c r="M14" s="319">
        <v>10.637578217486892</v>
      </c>
      <c r="N14" s="322">
        <v>3256</v>
      </c>
      <c r="O14" s="319">
        <f t="shared" si="5"/>
        <v>10.66771509075421</v>
      </c>
      <c r="P14" s="322">
        <v>752</v>
      </c>
      <c r="Q14" s="319">
        <f t="shared" si="6"/>
        <v>7.388484967577127</v>
      </c>
      <c r="R14" s="312">
        <v>2504</v>
      </c>
      <c r="S14" s="319">
        <f t="shared" si="7"/>
        <v>12.308297286669289</v>
      </c>
    </row>
    <row r="15" spans="1:19" ht="15">
      <c r="A15" s="316" t="s">
        <v>50</v>
      </c>
      <c r="B15" s="312">
        <v>3007</v>
      </c>
      <c r="C15" s="319">
        <f t="shared" si="0"/>
        <v>5.254420912839868</v>
      </c>
      <c r="D15" s="322">
        <v>710</v>
      </c>
      <c r="E15" s="319">
        <f t="shared" si="1"/>
        <v>3.7607924148524816</v>
      </c>
      <c r="F15" s="322">
        <v>2297</v>
      </c>
      <c r="G15" s="319">
        <f t="shared" si="2"/>
        <v>5.989725938094866</v>
      </c>
      <c r="H15" s="322">
        <v>1308</v>
      </c>
      <c r="I15" s="319">
        <f t="shared" si="3"/>
        <v>4.968283511224218</v>
      </c>
      <c r="J15" s="322">
        <v>301</v>
      </c>
      <c r="K15" s="319">
        <f t="shared" si="4"/>
        <v>3.504890544946437</v>
      </c>
      <c r="L15" s="322">
        <v>1007</v>
      </c>
      <c r="M15" s="319">
        <v>5.676757427137945</v>
      </c>
      <c r="N15" s="322">
        <v>1699</v>
      </c>
      <c r="O15" s="319">
        <f t="shared" si="5"/>
        <v>5.5664766398008</v>
      </c>
      <c r="P15" s="322">
        <v>409</v>
      </c>
      <c r="Q15" s="319">
        <f t="shared" si="6"/>
        <v>4.018471212418943</v>
      </c>
      <c r="R15" s="312">
        <v>1290</v>
      </c>
      <c r="S15" s="319">
        <f t="shared" si="7"/>
        <v>6.340935902477389</v>
      </c>
    </row>
    <row r="16" spans="1:19" ht="15">
      <c r="A16" s="316" t="s">
        <v>51</v>
      </c>
      <c r="B16" s="312">
        <v>3624</v>
      </c>
      <c r="C16" s="319">
        <f t="shared" si="0"/>
        <v>6.3325644789263995</v>
      </c>
      <c r="D16" s="322">
        <v>949</v>
      </c>
      <c r="E16" s="319">
        <f t="shared" si="1"/>
        <v>5.026749298161979</v>
      </c>
      <c r="F16" s="322">
        <v>2675</v>
      </c>
      <c r="G16" s="319">
        <f t="shared" si="2"/>
        <v>6.975410049805731</v>
      </c>
      <c r="H16" s="322">
        <v>1554</v>
      </c>
      <c r="I16" s="319">
        <f t="shared" si="3"/>
        <v>5.902685455995746</v>
      </c>
      <c r="J16" s="322">
        <v>360</v>
      </c>
      <c r="K16" s="319">
        <f t="shared" si="4"/>
        <v>4.191895668374476</v>
      </c>
      <c r="L16" s="322">
        <v>1194</v>
      </c>
      <c r="M16" s="319">
        <v>6.730931845087095</v>
      </c>
      <c r="N16" s="322">
        <v>2070</v>
      </c>
      <c r="O16" s="319">
        <f t="shared" si="5"/>
        <v>6.781993316296442</v>
      </c>
      <c r="P16" s="322">
        <v>589</v>
      </c>
      <c r="Q16" s="319">
        <f t="shared" si="6"/>
        <v>5.7869915504028295</v>
      </c>
      <c r="R16" s="312">
        <v>1481</v>
      </c>
      <c r="S16" s="319">
        <f t="shared" si="7"/>
        <v>7.279787652379079</v>
      </c>
    </row>
    <row r="17" spans="1:19" ht="15">
      <c r="A17" s="316" t="s">
        <v>52</v>
      </c>
      <c r="B17" s="312">
        <v>6116</v>
      </c>
      <c r="C17" s="319">
        <f t="shared" si="0"/>
        <v>10.687076256377997</v>
      </c>
      <c r="D17" s="322">
        <v>1805</v>
      </c>
      <c r="E17" s="319">
        <f t="shared" si="1"/>
        <v>9.560887758885535</v>
      </c>
      <c r="F17" s="322">
        <v>4311</v>
      </c>
      <c r="G17" s="319">
        <f t="shared" si="2"/>
        <v>11.241492607369162</v>
      </c>
      <c r="H17" s="322">
        <v>2548</v>
      </c>
      <c r="I17" s="319">
        <f t="shared" si="3"/>
        <v>9.678277053975007</v>
      </c>
      <c r="J17" s="322">
        <v>646</v>
      </c>
      <c r="K17" s="319">
        <f t="shared" si="4"/>
        <v>7.522123893805309</v>
      </c>
      <c r="L17" s="322">
        <v>1902</v>
      </c>
      <c r="M17" s="319">
        <v>10.722137662776932</v>
      </c>
      <c r="N17" s="322">
        <v>3568</v>
      </c>
      <c r="O17" s="319">
        <f t="shared" si="5"/>
        <v>11.689928576109036</v>
      </c>
      <c r="P17" s="322">
        <v>1159</v>
      </c>
      <c r="Q17" s="319">
        <f t="shared" si="6"/>
        <v>11.387305954018471</v>
      </c>
      <c r="R17" s="312">
        <v>2409</v>
      </c>
      <c r="S17" s="319">
        <f t="shared" si="7"/>
        <v>11.841329138812426</v>
      </c>
    </row>
    <row r="18" spans="1:19" ht="15">
      <c r="A18" s="316" t="s">
        <v>53</v>
      </c>
      <c r="B18" s="312">
        <v>5494</v>
      </c>
      <c r="C18" s="319">
        <f t="shared" si="0"/>
        <v>9.600195708394493</v>
      </c>
      <c r="D18" s="322">
        <v>1744</v>
      </c>
      <c r="E18" s="319">
        <f t="shared" si="1"/>
        <v>9.23777742465173</v>
      </c>
      <c r="F18" s="322">
        <v>3750</v>
      </c>
      <c r="G18" s="319">
        <f t="shared" si="2"/>
        <v>9.77861221935383</v>
      </c>
      <c r="H18" s="322">
        <v>2316</v>
      </c>
      <c r="I18" s="319">
        <f t="shared" si="3"/>
        <v>8.797052455653892</v>
      </c>
      <c r="J18" s="322">
        <v>635</v>
      </c>
      <c r="K18" s="319">
        <f t="shared" si="4"/>
        <v>7.3940381928272005</v>
      </c>
      <c r="L18" s="322">
        <v>1681</v>
      </c>
      <c r="M18" s="319">
        <v>9.476295168837026</v>
      </c>
      <c r="N18" s="322">
        <v>3178</v>
      </c>
      <c r="O18" s="319">
        <f t="shared" si="5"/>
        <v>10.412161719415504</v>
      </c>
      <c r="P18" s="322">
        <v>1109</v>
      </c>
      <c r="Q18" s="319">
        <f t="shared" si="6"/>
        <v>10.896050304578502</v>
      </c>
      <c r="R18" s="312">
        <v>2069</v>
      </c>
      <c r="S18" s="319">
        <f t="shared" si="7"/>
        <v>10.170074714903658</v>
      </c>
    </row>
    <row r="19" spans="1:19" ht="15">
      <c r="A19" s="316" t="s">
        <v>54</v>
      </c>
      <c r="B19" s="312">
        <v>3962</v>
      </c>
      <c r="C19" s="319">
        <f t="shared" si="0"/>
        <v>6.923184455161809</v>
      </c>
      <c r="D19" s="322">
        <v>1256</v>
      </c>
      <c r="E19" s="319">
        <f t="shared" si="1"/>
        <v>6.652894750781291</v>
      </c>
      <c r="F19" s="322">
        <v>2706</v>
      </c>
      <c r="G19" s="319">
        <f t="shared" si="2"/>
        <v>7.056246577485723</v>
      </c>
      <c r="H19" s="322">
        <v>1643</v>
      </c>
      <c r="I19" s="319">
        <f t="shared" si="3"/>
        <v>6.240741444144795</v>
      </c>
      <c r="J19" s="322">
        <v>412</v>
      </c>
      <c r="K19" s="319">
        <f t="shared" si="4"/>
        <v>4.7973917093619</v>
      </c>
      <c r="L19" s="322">
        <v>1231</v>
      </c>
      <c r="M19" s="319">
        <v>6.939511810135859</v>
      </c>
      <c r="N19" s="322">
        <v>2319</v>
      </c>
      <c r="O19" s="319">
        <f t="shared" si="5"/>
        <v>7.5977983094161585</v>
      </c>
      <c r="P19" s="322">
        <v>844</v>
      </c>
      <c r="Q19" s="319">
        <f t="shared" si="6"/>
        <v>8.292395362546669</v>
      </c>
      <c r="R19" s="312">
        <v>1475</v>
      </c>
      <c r="S19" s="319">
        <f t="shared" si="7"/>
        <v>7.250294927251278</v>
      </c>
    </row>
    <row r="20" spans="1:19" ht="15">
      <c r="A20" s="316" t="s">
        <v>55</v>
      </c>
      <c r="B20" s="312">
        <v>1533</v>
      </c>
      <c r="C20" s="319">
        <f t="shared" si="0"/>
        <v>2.678758649612078</v>
      </c>
      <c r="D20" s="322">
        <v>439</v>
      </c>
      <c r="E20" s="319">
        <f t="shared" si="1"/>
        <v>2.3253350283383654</v>
      </c>
      <c r="F20" s="322">
        <v>1094</v>
      </c>
      <c r="G20" s="319">
        <f t="shared" si="2"/>
        <v>2.852747138126157</v>
      </c>
      <c r="H20" s="322">
        <v>665</v>
      </c>
      <c r="I20" s="319">
        <f t="shared" si="3"/>
        <v>2.525923956394576</v>
      </c>
      <c r="J20" s="322">
        <v>146</v>
      </c>
      <c r="K20" s="319">
        <f t="shared" si="4"/>
        <v>1.7000465766185375</v>
      </c>
      <c r="L20" s="322">
        <v>519</v>
      </c>
      <c r="M20" s="319">
        <v>2.925756807035346</v>
      </c>
      <c r="N20" s="322">
        <v>868</v>
      </c>
      <c r="O20" s="319">
        <f t="shared" si="5"/>
        <v>2.8438503374615034</v>
      </c>
      <c r="P20" s="322">
        <v>293</v>
      </c>
      <c r="Q20" s="319">
        <f t="shared" si="6"/>
        <v>2.878758105718216</v>
      </c>
      <c r="R20" s="312">
        <v>575</v>
      </c>
      <c r="S20" s="319">
        <f t="shared" si="7"/>
        <v>2.826386158081007</v>
      </c>
    </row>
    <row r="21" spans="1:19" ht="15">
      <c r="A21" s="316" t="s">
        <v>56</v>
      </c>
      <c r="B21" s="312">
        <v>774</v>
      </c>
      <c r="C21" s="319">
        <f t="shared" si="0"/>
        <v>1.3524847976514993</v>
      </c>
      <c r="D21" s="322">
        <v>217</v>
      </c>
      <c r="E21" s="319">
        <f t="shared" si="1"/>
        <v>1.1494252873563218</v>
      </c>
      <c r="F21" s="322">
        <v>557</v>
      </c>
      <c r="G21" s="319">
        <f t="shared" si="2"/>
        <v>1.4524498683146887</v>
      </c>
      <c r="H21" s="322">
        <v>332</v>
      </c>
      <c r="I21" s="319">
        <f t="shared" si="3"/>
        <v>1.2610627872526303</v>
      </c>
      <c r="J21" s="322">
        <v>84</v>
      </c>
      <c r="K21" s="319">
        <f t="shared" si="4"/>
        <v>0.9781089892873778</v>
      </c>
      <c r="L21" s="322">
        <v>248</v>
      </c>
      <c r="M21" s="319">
        <v>1.3980494954619764</v>
      </c>
      <c r="N21" s="322">
        <v>442</v>
      </c>
      <c r="O21" s="319">
        <f t="shared" si="5"/>
        <v>1.4481357709193368</v>
      </c>
      <c r="P21" s="322">
        <v>133</v>
      </c>
      <c r="Q21" s="319">
        <f t="shared" si="6"/>
        <v>1.3067400275103163</v>
      </c>
      <c r="R21" s="312">
        <v>309</v>
      </c>
      <c r="S21" s="319">
        <f t="shared" si="7"/>
        <v>1.5188753440817933</v>
      </c>
    </row>
    <row r="22" spans="1:19" ht="15">
      <c r="A22" s="316" t="s">
        <v>57</v>
      </c>
      <c r="B22" s="312">
        <v>379</v>
      </c>
      <c r="C22" s="319">
        <f t="shared" si="0"/>
        <v>0.662263227790592</v>
      </c>
      <c r="D22" s="322">
        <v>113</v>
      </c>
      <c r="E22" s="319">
        <f t="shared" si="1"/>
        <v>0.5985486519413105</v>
      </c>
      <c r="F22" s="322">
        <v>266</v>
      </c>
      <c r="G22" s="319">
        <f t="shared" si="2"/>
        <v>0.6936295600928316</v>
      </c>
      <c r="H22" s="322">
        <v>166</v>
      </c>
      <c r="I22" s="319">
        <f t="shared" si="3"/>
        <v>0.6305313936263152</v>
      </c>
      <c r="J22" s="322">
        <v>36</v>
      </c>
      <c r="K22" s="319">
        <f t="shared" si="4"/>
        <v>0.4191895668374476</v>
      </c>
      <c r="L22" s="322">
        <v>130</v>
      </c>
      <c r="M22" s="319">
        <v>0.7328485258470038</v>
      </c>
      <c r="N22" s="322">
        <v>213</v>
      </c>
      <c r="O22" s="319">
        <f t="shared" si="5"/>
        <v>0.6978572832710832</v>
      </c>
      <c r="P22" s="322">
        <v>77</v>
      </c>
      <c r="Q22" s="319">
        <f t="shared" si="6"/>
        <v>0.7565337001375516</v>
      </c>
      <c r="R22" s="312">
        <v>136</v>
      </c>
      <c r="S22" s="319">
        <f t="shared" si="7"/>
        <v>0.6685017695635077</v>
      </c>
    </row>
    <row r="23" spans="1:19" ht="15.75" thickBot="1">
      <c r="A23" s="331" t="s">
        <v>135</v>
      </c>
      <c r="B23" s="332"/>
      <c r="C23" s="333">
        <f t="shared" si="0"/>
        <v>0</v>
      </c>
      <c r="D23" s="334"/>
      <c r="E23" s="333">
        <f t="shared" si="1"/>
        <v>0</v>
      </c>
      <c r="F23" s="334"/>
      <c r="G23" s="333">
        <f t="shared" si="2"/>
        <v>0</v>
      </c>
      <c r="H23" s="335">
        <v>0</v>
      </c>
      <c r="I23" s="333">
        <f t="shared" si="3"/>
        <v>0</v>
      </c>
      <c r="J23" s="335">
        <v>0</v>
      </c>
      <c r="K23" s="333">
        <f t="shared" si="4"/>
        <v>0</v>
      </c>
      <c r="L23" s="335">
        <v>0</v>
      </c>
      <c r="M23" s="333">
        <v>0</v>
      </c>
      <c r="N23" s="335">
        <v>0</v>
      </c>
      <c r="O23" s="333">
        <f t="shared" si="5"/>
        <v>0</v>
      </c>
      <c r="P23" s="335">
        <v>0</v>
      </c>
      <c r="Q23" s="333">
        <f t="shared" si="6"/>
        <v>0</v>
      </c>
      <c r="R23" s="336">
        <v>0</v>
      </c>
      <c r="S23" s="333">
        <f t="shared" si="7"/>
        <v>0</v>
      </c>
    </row>
    <row r="24" ht="15.75" thickTop="1"/>
  </sheetData>
  <sheetProtection/>
  <mergeCells count="13">
    <mergeCell ref="A1:S1"/>
    <mergeCell ref="A2:G2"/>
    <mergeCell ref="H2:M2"/>
    <mergeCell ref="N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1">
      <selection activeCell="M28" sqref="M28"/>
    </sheetView>
  </sheetViews>
  <sheetFormatPr defaultColWidth="9.140625" defaultRowHeight="15"/>
  <cols>
    <col min="1" max="1" width="28.57421875" style="0" customWidth="1"/>
    <col min="2" max="2" width="8.7109375" style="0" customWidth="1"/>
    <col min="3" max="3" width="13.00390625" style="0" customWidth="1"/>
    <col min="4" max="4" width="13.140625" style="0" customWidth="1"/>
    <col min="5" max="5" width="14.00390625" style="0" customWidth="1"/>
    <col min="6" max="6" width="13.57421875" style="0" customWidth="1"/>
  </cols>
  <sheetData>
    <row r="1" spans="1:7" ht="53.25" customHeight="1" thickBot="1">
      <c r="A1" s="499" t="s">
        <v>306</v>
      </c>
      <c r="B1" s="499"/>
      <c r="C1" s="499"/>
      <c r="D1" s="499"/>
      <c r="E1" s="499"/>
      <c r="F1" s="499"/>
      <c r="G1" s="499"/>
    </row>
    <row r="2" spans="1:7" ht="16.5" thickBot="1" thickTop="1">
      <c r="A2" s="500" t="s">
        <v>304</v>
      </c>
      <c r="B2" s="502" t="s">
        <v>305</v>
      </c>
      <c r="C2" s="502"/>
      <c r="D2" s="503" t="s">
        <v>65</v>
      </c>
      <c r="E2" s="502"/>
      <c r="F2" s="503" t="s">
        <v>64</v>
      </c>
      <c r="G2" s="502"/>
    </row>
    <row r="3" spans="1:7" ht="16.5" thickBot="1" thickTop="1">
      <c r="A3" s="501"/>
      <c r="B3" s="341" t="s">
        <v>296</v>
      </c>
      <c r="C3" s="342" t="s">
        <v>288</v>
      </c>
      <c r="D3" s="343" t="s">
        <v>296</v>
      </c>
      <c r="E3" s="344" t="s">
        <v>288</v>
      </c>
      <c r="F3" s="343" t="s">
        <v>296</v>
      </c>
      <c r="G3" s="344" t="s">
        <v>288</v>
      </c>
    </row>
    <row r="4" spans="1:7" ht="15.75" thickTop="1">
      <c r="A4" s="337" t="s">
        <v>162</v>
      </c>
      <c r="B4" s="346">
        <v>8114</v>
      </c>
      <c r="C4" s="347">
        <v>26.789102878032097</v>
      </c>
      <c r="D4" s="348">
        <v>3405</v>
      </c>
      <c r="E4" s="349">
        <v>20.707900018244846</v>
      </c>
      <c r="F4" s="348">
        <v>4709</v>
      </c>
      <c r="G4" s="349">
        <v>32.87030573781935</v>
      </c>
    </row>
    <row r="5" spans="1:7" ht="15">
      <c r="A5" s="338" t="s">
        <v>4</v>
      </c>
      <c r="B5" s="346">
        <v>3355</v>
      </c>
      <c r="C5" s="347">
        <v>25.37519509205177</v>
      </c>
      <c r="D5" s="348">
        <v>1336</v>
      </c>
      <c r="E5" s="349">
        <v>19.01508682038144</v>
      </c>
      <c r="F5" s="348">
        <v>2019</v>
      </c>
      <c r="G5" s="349">
        <v>31.7353033637221</v>
      </c>
    </row>
    <row r="6" spans="1:7" ht="15">
      <c r="A6" s="338" t="s">
        <v>5</v>
      </c>
      <c r="B6" s="346">
        <v>1389</v>
      </c>
      <c r="C6" s="347">
        <v>28.625754884836745</v>
      </c>
      <c r="D6" s="348">
        <v>623</v>
      </c>
      <c r="E6" s="349">
        <v>22.210338680926917</v>
      </c>
      <c r="F6" s="348">
        <v>766</v>
      </c>
      <c r="G6" s="349">
        <v>35.04117108874657</v>
      </c>
    </row>
    <row r="7" spans="1:7" ht="15">
      <c r="A7" s="338" t="s">
        <v>6</v>
      </c>
      <c r="B7" s="346">
        <v>3370</v>
      </c>
      <c r="C7" s="347">
        <v>27.5840238868378</v>
      </c>
      <c r="D7" s="348">
        <v>1446</v>
      </c>
      <c r="E7" s="349">
        <v>21.869328493647913</v>
      </c>
      <c r="F7" s="348">
        <v>1924</v>
      </c>
      <c r="G7" s="349">
        <v>33.29871928002769</v>
      </c>
    </row>
    <row r="8" spans="1:7" ht="15">
      <c r="A8" s="339" t="s">
        <v>94</v>
      </c>
      <c r="B8" s="346">
        <v>7578</v>
      </c>
      <c r="C8" s="347">
        <v>13.641153793469583</v>
      </c>
      <c r="D8" s="348">
        <v>2618</v>
      </c>
      <c r="E8" s="349">
        <v>9.348330655240137</v>
      </c>
      <c r="F8" s="348">
        <v>4960</v>
      </c>
      <c r="G8" s="349">
        <v>17.93397693169903</v>
      </c>
    </row>
    <row r="9" spans="1:7" ht="15">
      <c r="A9" s="339" t="s">
        <v>163</v>
      </c>
      <c r="B9" s="346">
        <v>1669</v>
      </c>
      <c r="C9" s="347">
        <v>18.91775925858685</v>
      </c>
      <c r="D9" s="348">
        <v>577</v>
      </c>
      <c r="E9" s="349">
        <v>12.446074201898188</v>
      </c>
      <c r="F9" s="348">
        <v>1092</v>
      </c>
      <c r="G9" s="349">
        <v>25.389444315275515</v>
      </c>
    </row>
    <row r="10" spans="1:7" ht="15">
      <c r="A10" s="340" t="s">
        <v>7</v>
      </c>
      <c r="B10" s="346">
        <v>929</v>
      </c>
      <c r="C10" s="347">
        <v>17.509346796060285</v>
      </c>
      <c r="D10" s="348">
        <v>307</v>
      </c>
      <c r="E10" s="349">
        <v>11.123188405797102</v>
      </c>
      <c r="F10" s="348">
        <v>622</v>
      </c>
      <c r="G10" s="349">
        <v>23.895505186323472</v>
      </c>
    </row>
    <row r="11" spans="1:7" ht="15">
      <c r="A11" s="340" t="s">
        <v>8</v>
      </c>
      <c r="B11" s="346">
        <v>740</v>
      </c>
      <c r="C11" s="347">
        <v>21.03597358990007</v>
      </c>
      <c r="D11" s="348">
        <v>270</v>
      </c>
      <c r="E11" s="349">
        <v>14.39232409381663</v>
      </c>
      <c r="F11" s="348">
        <v>470</v>
      </c>
      <c r="G11" s="349">
        <v>27.67962308598351</v>
      </c>
    </row>
    <row r="12" spans="1:7" ht="15">
      <c r="A12" s="339" t="s">
        <v>96</v>
      </c>
      <c r="B12" s="346">
        <v>1514</v>
      </c>
      <c r="C12" s="347">
        <v>8.505104054589381</v>
      </c>
      <c r="D12" s="348">
        <v>624</v>
      </c>
      <c r="E12" s="349">
        <v>6.139315230224321</v>
      </c>
      <c r="F12" s="348">
        <v>890</v>
      </c>
      <c r="G12" s="349">
        <v>10.87089287895444</v>
      </c>
    </row>
    <row r="13" spans="1:7" ht="15">
      <c r="A13" s="339" t="s">
        <v>97</v>
      </c>
      <c r="B13" s="346">
        <v>673</v>
      </c>
      <c r="C13" s="347">
        <v>10.160780152126991</v>
      </c>
      <c r="D13" s="348">
        <v>334</v>
      </c>
      <c r="E13" s="349">
        <v>7.667584940312214</v>
      </c>
      <c r="F13" s="348">
        <v>339</v>
      </c>
      <c r="G13" s="349">
        <v>12.653975363941768</v>
      </c>
    </row>
    <row r="14" spans="1:7" ht="15">
      <c r="A14" s="339" t="s">
        <v>98</v>
      </c>
      <c r="B14" s="346">
        <v>879</v>
      </c>
      <c r="C14" s="347">
        <v>17.93663711168679</v>
      </c>
      <c r="D14" s="348">
        <v>270</v>
      </c>
      <c r="E14" s="349">
        <v>11.754462342185459</v>
      </c>
      <c r="F14" s="348">
        <v>609</v>
      </c>
      <c r="G14" s="349">
        <v>24.11881188118812</v>
      </c>
    </row>
    <row r="15" spans="1:7" ht="15">
      <c r="A15" s="339" t="s">
        <v>102</v>
      </c>
      <c r="B15" s="346">
        <v>30897</v>
      </c>
      <c r="C15" s="347">
        <v>16.633630335112603</v>
      </c>
      <c r="D15" s="348">
        <v>9171</v>
      </c>
      <c r="E15" s="349">
        <v>10.731085160656198</v>
      </c>
      <c r="F15" s="348">
        <v>21726</v>
      </c>
      <c r="G15" s="349">
        <v>22.536175509569006</v>
      </c>
    </row>
    <row r="16" spans="1:7" ht="15">
      <c r="A16" s="340" t="s">
        <v>9</v>
      </c>
      <c r="B16" s="346">
        <v>2929</v>
      </c>
      <c r="C16" s="347">
        <v>23.520784712082364</v>
      </c>
      <c r="D16" s="348">
        <v>783</v>
      </c>
      <c r="E16" s="349">
        <v>15.431612140323217</v>
      </c>
      <c r="F16" s="348">
        <v>2146</v>
      </c>
      <c r="G16" s="349">
        <v>31.60995728384151</v>
      </c>
    </row>
    <row r="17" spans="1:7" ht="15">
      <c r="A17" s="340" t="s">
        <v>10</v>
      </c>
      <c r="B17" s="346">
        <v>6450</v>
      </c>
      <c r="C17" s="347">
        <v>22.116129330574402</v>
      </c>
      <c r="D17" s="348">
        <v>1886</v>
      </c>
      <c r="E17" s="349">
        <v>14.64968152866242</v>
      </c>
      <c r="F17" s="348">
        <v>4564</v>
      </c>
      <c r="G17" s="349">
        <v>29.58257713248639</v>
      </c>
    </row>
    <row r="18" spans="1:7" ht="15">
      <c r="A18" s="340" t="s">
        <v>11</v>
      </c>
      <c r="B18" s="346">
        <v>3521</v>
      </c>
      <c r="C18" s="347">
        <v>20.660357470043387</v>
      </c>
      <c r="D18" s="348">
        <v>1103</v>
      </c>
      <c r="E18" s="349">
        <v>13.970867637745407</v>
      </c>
      <c r="F18" s="348">
        <v>2418</v>
      </c>
      <c r="G18" s="349">
        <v>27.349847302341363</v>
      </c>
    </row>
    <row r="19" spans="1:7" ht="15">
      <c r="A19" s="340" t="s">
        <v>12</v>
      </c>
      <c r="B19" s="346">
        <v>9874</v>
      </c>
      <c r="C19" s="347">
        <v>10.82934663439375</v>
      </c>
      <c r="D19" s="348">
        <v>3031</v>
      </c>
      <c r="E19" s="349">
        <v>6.904170747818957</v>
      </c>
      <c r="F19" s="348">
        <v>6843</v>
      </c>
      <c r="G19" s="349">
        <v>14.754522520968541</v>
      </c>
    </row>
    <row r="20" spans="1:7" ht="15">
      <c r="A20" s="340" t="s">
        <v>99</v>
      </c>
      <c r="B20" s="346">
        <v>1578</v>
      </c>
      <c r="C20" s="347">
        <v>17.38753298951599</v>
      </c>
      <c r="D20" s="348">
        <v>472</v>
      </c>
      <c r="E20" s="349">
        <v>11.142587346553352</v>
      </c>
      <c r="F20" s="348">
        <v>1106</v>
      </c>
      <c r="G20" s="349">
        <v>23.63247863247863</v>
      </c>
    </row>
    <row r="21" spans="1:7" ht="15">
      <c r="A21" s="340" t="s">
        <v>13</v>
      </c>
      <c r="B21" s="346">
        <v>2572</v>
      </c>
      <c r="C21" s="347">
        <v>24.66674995107041</v>
      </c>
      <c r="D21" s="348">
        <v>680</v>
      </c>
      <c r="E21" s="349">
        <v>16.140517446000473</v>
      </c>
      <c r="F21" s="348">
        <v>1892</v>
      </c>
      <c r="G21" s="349">
        <v>33.19298245614035</v>
      </c>
    </row>
    <row r="22" spans="1:7" ht="15">
      <c r="A22" s="340" t="s">
        <v>100</v>
      </c>
      <c r="B22" s="346">
        <v>1485</v>
      </c>
      <c r="C22" s="347">
        <v>25.963559261387434</v>
      </c>
      <c r="D22" s="348">
        <v>440</v>
      </c>
      <c r="E22" s="349">
        <v>17.64234161988773</v>
      </c>
      <c r="F22" s="348">
        <v>1045</v>
      </c>
      <c r="G22" s="349">
        <v>34.28477690288714</v>
      </c>
    </row>
    <row r="23" spans="1:7" ht="15">
      <c r="A23" s="340" t="s">
        <v>101</v>
      </c>
      <c r="B23" s="346">
        <v>949</v>
      </c>
      <c r="C23" s="347">
        <v>18.7913691377722</v>
      </c>
      <c r="D23" s="348">
        <v>293</v>
      </c>
      <c r="E23" s="349">
        <v>12.705984388551606</v>
      </c>
      <c r="F23" s="348">
        <v>656</v>
      </c>
      <c r="G23" s="349">
        <v>24.876753886992795</v>
      </c>
    </row>
    <row r="24" spans="1:7" ht="15">
      <c r="A24" s="340" t="s">
        <v>14</v>
      </c>
      <c r="B24" s="346">
        <v>1539</v>
      </c>
      <c r="C24" s="347">
        <v>27.969369266050244</v>
      </c>
      <c r="D24" s="348">
        <v>483</v>
      </c>
      <c r="E24" s="349">
        <v>19.562575941676794</v>
      </c>
      <c r="F24" s="348">
        <v>1056</v>
      </c>
      <c r="G24" s="349">
        <v>36.3761625904237</v>
      </c>
    </row>
    <row r="25" spans="1:7" ht="15">
      <c r="A25" s="339" t="s">
        <v>104</v>
      </c>
      <c r="B25" s="346">
        <v>5170</v>
      </c>
      <c r="C25" s="347">
        <v>21.0993863515071</v>
      </c>
      <c r="D25" s="350">
        <v>1600</v>
      </c>
      <c r="E25" s="349">
        <v>13.716245177882556</v>
      </c>
      <c r="F25" s="350">
        <v>3570</v>
      </c>
      <c r="G25" s="349">
        <v>28.48252752513164</v>
      </c>
    </row>
    <row r="26" spans="1:7" ht="15">
      <c r="A26" s="340" t="s">
        <v>15</v>
      </c>
      <c r="B26" s="346">
        <v>1415</v>
      </c>
      <c r="C26" s="347">
        <v>22.593478950960023</v>
      </c>
      <c r="D26" s="348">
        <v>425</v>
      </c>
      <c r="E26" s="349">
        <v>14.460700918679823</v>
      </c>
      <c r="F26" s="348">
        <v>990</v>
      </c>
      <c r="G26" s="349">
        <v>30.726256983240223</v>
      </c>
    </row>
    <row r="27" spans="1:7" ht="15">
      <c r="A27" s="340" t="s">
        <v>103</v>
      </c>
      <c r="B27" s="346">
        <v>2957</v>
      </c>
      <c r="C27" s="347">
        <v>19.828396117779135</v>
      </c>
      <c r="D27" s="348">
        <v>920</v>
      </c>
      <c r="E27" s="349">
        <v>12.910468706146505</v>
      </c>
      <c r="F27" s="348">
        <v>2037</v>
      </c>
      <c r="G27" s="349">
        <v>26.746323529411764</v>
      </c>
    </row>
    <row r="28" spans="1:7" ht="15">
      <c r="A28" s="340" t="s">
        <v>16</v>
      </c>
      <c r="B28" s="346">
        <v>798</v>
      </c>
      <c r="C28" s="347">
        <v>23.97700471698113</v>
      </c>
      <c r="D28" s="348">
        <v>255</v>
      </c>
      <c r="E28" s="349">
        <v>15.937499999999998</v>
      </c>
      <c r="F28" s="348">
        <v>543</v>
      </c>
      <c r="G28" s="349">
        <v>32.01650943396226</v>
      </c>
    </row>
    <row r="29" spans="1:7" ht="15.75" thickBot="1">
      <c r="A29" s="345" t="s">
        <v>105</v>
      </c>
      <c r="B29" s="351">
        <v>734</v>
      </c>
      <c r="C29" s="352">
        <v>18.06809064100287</v>
      </c>
      <c r="D29" s="353">
        <v>280</v>
      </c>
      <c r="E29" s="354">
        <v>13.97903145282077</v>
      </c>
      <c r="F29" s="353">
        <v>454</v>
      </c>
      <c r="G29" s="354">
        <v>22.15714982918497</v>
      </c>
    </row>
    <row r="30" ht="15.75" thickTop="1"/>
  </sheetData>
  <sheetProtection/>
  <mergeCells count="5">
    <mergeCell ref="A1:G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9.28125" style="0" customWidth="1"/>
    <col min="2" max="2" width="11.8515625" style="0" customWidth="1"/>
    <col min="3" max="3" width="14.7109375" style="0" customWidth="1"/>
    <col min="4" max="4" width="13.57421875" style="0" customWidth="1"/>
    <col min="5" max="5" width="13.421875" style="0" customWidth="1"/>
    <col min="6" max="6" width="15.421875" style="0" customWidth="1"/>
    <col min="7" max="7" width="13.28125" style="0" customWidth="1"/>
    <col min="8" max="8" width="14.140625" style="0" customWidth="1"/>
    <col min="9" max="9" width="14.8515625" style="0" customWidth="1"/>
    <col min="10" max="10" width="13.28125" style="0" customWidth="1"/>
    <col min="11" max="12" width="11.140625" style="0" customWidth="1"/>
    <col min="13" max="13" width="22.7109375" style="0" customWidth="1"/>
  </cols>
  <sheetData>
    <row r="1" spans="1:13" ht="38.25" customHeight="1" thickBot="1">
      <c r="A1" s="449" t="s">
        <v>203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1:13" ht="15.75" thickTop="1">
      <c r="A2" s="504"/>
      <c r="B2" s="507" t="s">
        <v>197</v>
      </c>
      <c r="C2" s="508"/>
      <c r="D2" s="508"/>
      <c r="E2" s="508"/>
      <c r="F2" s="508"/>
      <c r="G2" s="509"/>
      <c r="H2" s="507" t="s">
        <v>198</v>
      </c>
      <c r="I2" s="508"/>
      <c r="J2" s="508"/>
      <c r="K2" s="508"/>
      <c r="L2" s="509"/>
      <c r="M2" s="172"/>
    </row>
    <row r="3" spans="1:13" ht="15.75" thickBot="1">
      <c r="A3" s="505"/>
      <c r="B3" s="510"/>
      <c r="C3" s="511"/>
      <c r="D3" s="511"/>
      <c r="E3" s="511"/>
      <c r="F3" s="511"/>
      <c r="G3" s="512"/>
      <c r="H3" s="510"/>
      <c r="I3" s="511"/>
      <c r="J3" s="511"/>
      <c r="K3" s="511"/>
      <c r="L3" s="512"/>
      <c r="M3" s="173"/>
    </row>
    <row r="4" spans="1:13" ht="53.25" customHeight="1" thickBot="1" thickTop="1">
      <c r="A4" s="506"/>
      <c r="B4" s="174" t="s">
        <v>190</v>
      </c>
      <c r="C4" s="175" t="s">
        <v>191</v>
      </c>
      <c r="D4" s="175" t="s">
        <v>192</v>
      </c>
      <c r="E4" s="175" t="s">
        <v>193</v>
      </c>
      <c r="F4" s="175" t="s">
        <v>194</v>
      </c>
      <c r="G4" s="176" t="s">
        <v>189</v>
      </c>
      <c r="H4" s="174" t="s">
        <v>201</v>
      </c>
      <c r="I4" s="175" t="s">
        <v>202</v>
      </c>
      <c r="J4" s="175" t="s">
        <v>195</v>
      </c>
      <c r="K4" s="175" t="s">
        <v>196</v>
      </c>
      <c r="L4" s="176" t="s">
        <v>0</v>
      </c>
      <c r="M4" s="177" t="s">
        <v>124</v>
      </c>
    </row>
    <row r="5" spans="1:13" ht="15.75" thickBot="1">
      <c r="A5" s="178" t="s">
        <v>18</v>
      </c>
      <c r="B5" s="179">
        <v>772</v>
      </c>
      <c r="C5" s="180">
        <v>611</v>
      </c>
      <c r="D5" s="180">
        <v>1111</v>
      </c>
      <c r="E5" s="180">
        <v>5803</v>
      </c>
      <c r="F5" s="180">
        <v>1036</v>
      </c>
      <c r="G5" s="181">
        <v>9333</v>
      </c>
      <c r="H5" s="179">
        <v>81344</v>
      </c>
      <c r="I5" s="180">
        <v>24654</v>
      </c>
      <c r="J5" s="180">
        <v>68535</v>
      </c>
      <c r="K5" s="180">
        <v>6399</v>
      </c>
      <c r="L5" s="181">
        <v>180932</v>
      </c>
      <c r="M5" s="182">
        <v>190265</v>
      </c>
    </row>
    <row r="6" spans="1:13" ht="22.5" customHeight="1" thickBot="1">
      <c r="A6" s="183" t="s">
        <v>65</v>
      </c>
      <c r="B6" s="121">
        <v>388</v>
      </c>
      <c r="C6" s="108">
        <v>321</v>
      </c>
      <c r="D6" s="108">
        <v>523</v>
      </c>
      <c r="E6" s="108">
        <v>2984</v>
      </c>
      <c r="F6" s="108">
        <v>505</v>
      </c>
      <c r="G6" s="184">
        <v>4721</v>
      </c>
      <c r="H6" s="121">
        <v>40897</v>
      </c>
      <c r="I6" s="108">
        <v>12011</v>
      </c>
      <c r="J6" s="108">
        <v>34152</v>
      </c>
      <c r="K6" s="108">
        <v>3676</v>
      </c>
      <c r="L6" s="113">
        <v>90736</v>
      </c>
      <c r="M6" s="113">
        <v>95457</v>
      </c>
    </row>
    <row r="7" spans="1:13" ht="15.75" thickBot="1">
      <c r="A7" s="185" t="s">
        <v>64</v>
      </c>
      <c r="B7" s="121">
        <v>384</v>
      </c>
      <c r="C7" s="108">
        <v>290</v>
      </c>
      <c r="D7" s="108">
        <v>588</v>
      </c>
      <c r="E7" s="108">
        <v>2819</v>
      </c>
      <c r="F7" s="108">
        <v>531</v>
      </c>
      <c r="G7" s="184">
        <v>4612</v>
      </c>
      <c r="H7" s="121">
        <v>40447</v>
      </c>
      <c r="I7" s="108">
        <v>12643</v>
      </c>
      <c r="J7" s="108">
        <v>34383</v>
      </c>
      <c r="K7" s="108">
        <v>2723</v>
      </c>
      <c r="L7" s="113">
        <v>90196</v>
      </c>
      <c r="M7" s="113">
        <v>94808</v>
      </c>
    </row>
    <row r="8" spans="1:13" ht="15.75" thickBot="1">
      <c r="A8" s="186" t="s">
        <v>199</v>
      </c>
      <c r="B8" s="187">
        <v>438</v>
      </c>
      <c r="C8" s="188">
        <v>372</v>
      </c>
      <c r="D8" s="188">
        <v>627</v>
      </c>
      <c r="E8" s="188">
        <v>2934</v>
      </c>
      <c r="F8" s="188">
        <v>503</v>
      </c>
      <c r="G8" s="189">
        <v>4874</v>
      </c>
      <c r="H8" s="187">
        <v>47554</v>
      </c>
      <c r="I8" s="188">
        <v>12163</v>
      </c>
      <c r="J8" s="188">
        <v>41378</v>
      </c>
      <c r="K8" s="188">
        <v>4251</v>
      </c>
      <c r="L8" s="189">
        <v>105346</v>
      </c>
      <c r="M8" s="190">
        <v>110220</v>
      </c>
    </row>
    <row r="9" spans="1:13" ht="15.75" thickBot="1">
      <c r="A9" s="183" t="s">
        <v>65</v>
      </c>
      <c r="B9" s="121">
        <v>221</v>
      </c>
      <c r="C9" s="108">
        <v>210</v>
      </c>
      <c r="D9" s="108">
        <v>284</v>
      </c>
      <c r="E9" s="108">
        <v>1461</v>
      </c>
      <c r="F9" s="108">
        <v>234</v>
      </c>
      <c r="G9" s="184">
        <v>2410</v>
      </c>
      <c r="H9" s="121">
        <v>23987</v>
      </c>
      <c r="I9" s="108">
        <v>5723</v>
      </c>
      <c r="J9" s="108">
        <v>20548</v>
      </c>
      <c r="K9" s="108">
        <v>2430</v>
      </c>
      <c r="L9" s="113">
        <v>52688</v>
      </c>
      <c r="M9" s="113">
        <v>55098</v>
      </c>
    </row>
    <row r="10" spans="1:13" ht="15.75" thickBot="1">
      <c r="A10" s="183" t="s">
        <v>64</v>
      </c>
      <c r="B10" s="121">
        <v>217</v>
      </c>
      <c r="C10" s="108">
        <v>162</v>
      </c>
      <c r="D10" s="108">
        <v>343</v>
      </c>
      <c r="E10" s="108">
        <v>1473</v>
      </c>
      <c r="F10" s="108">
        <v>269</v>
      </c>
      <c r="G10" s="184">
        <v>2464</v>
      </c>
      <c r="H10" s="121">
        <v>23567</v>
      </c>
      <c r="I10" s="108">
        <v>6440</v>
      </c>
      <c r="J10" s="108">
        <v>20830</v>
      </c>
      <c r="K10" s="108">
        <v>1821</v>
      </c>
      <c r="L10" s="113">
        <v>52658</v>
      </c>
      <c r="M10" s="113">
        <v>55122</v>
      </c>
    </row>
    <row r="11" spans="1:13" ht="15.75" thickBot="1">
      <c r="A11" s="186" t="s">
        <v>200</v>
      </c>
      <c r="B11" s="187">
        <v>334</v>
      </c>
      <c r="C11" s="188">
        <v>239</v>
      </c>
      <c r="D11" s="188">
        <v>484</v>
      </c>
      <c r="E11" s="188">
        <v>2869</v>
      </c>
      <c r="F11" s="188">
        <v>533</v>
      </c>
      <c r="G11" s="189">
        <v>4459</v>
      </c>
      <c r="H11" s="187">
        <v>33790</v>
      </c>
      <c r="I11" s="188">
        <v>12491</v>
      </c>
      <c r="J11" s="188">
        <v>27157</v>
      </c>
      <c r="K11" s="188">
        <v>2148</v>
      </c>
      <c r="L11" s="189">
        <v>75586</v>
      </c>
      <c r="M11" s="190">
        <v>80045</v>
      </c>
    </row>
    <row r="12" spans="1:13" ht="15.75" thickBot="1">
      <c r="A12" s="183" t="s">
        <v>65</v>
      </c>
      <c r="B12" s="191">
        <v>167</v>
      </c>
      <c r="C12" s="192">
        <v>111</v>
      </c>
      <c r="D12" s="192">
        <v>239</v>
      </c>
      <c r="E12" s="192">
        <v>1523</v>
      </c>
      <c r="F12" s="192">
        <v>271</v>
      </c>
      <c r="G12" s="193">
        <v>2311</v>
      </c>
      <c r="H12" s="191">
        <v>16910</v>
      </c>
      <c r="I12" s="192">
        <v>6288</v>
      </c>
      <c r="J12" s="192">
        <v>13604</v>
      </c>
      <c r="K12" s="192">
        <v>1246</v>
      </c>
      <c r="L12" s="194">
        <v>38048</v>
      </c>
      <c r="M12" s="194">
        <v>40359</v>
      </c>
    </row>
    <row r="13" spans="1:13" ht="15.75" thickBot="1">
      <c r="A13" s="195" t="s">
        <v>64</v>
      </c>
      <c r="B13" s="122">
        <v>167</v>
      </c>
      <c r="C13" s="109">
        <v>128</v>
      </c>
      <c r="D13" s="109">
        <v>245</v>
      </c>
      <c r="E13" s="109">
        <v>1346</v>
      </c>
      <c r="F13" s="109">
        <v>262</v>
      </c>
      <c r="G13" s="196">
        <v>2148</v>
      </c>
      <c r="H13" s="122">
        <v>16880</v>
      </c>
      <c r="I13" s="109">
        <v>6203</v>
      </c>
      <c r="J13" s="109">
        <v>13553</v>
      </c>
      <c r="K13" s="109">
        <v>902</v>
      </c>
      <c r="L13" s="196">
        <v>37538</v>
      </c>
      <c r="M13" s="114">
        <v>39686</v>
      </c>
    </row>
    <row r="14" spans="1:13" ht="15.75" thickTop="1">
      <c r="A14" s="447" t="s">
        <v>86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</row>
  </sheetData>
  <sheetProtection/>
  <mergeCells count="5">
    <mergeCell ref="A1:M1"/>
    <mergeCell ref="A2:A4"/>
    <mergeCell ref="B2:G3"/>
    <mergeCell ref="H2:L3"/>
    <mergeCell ref="A14:M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33" sqref="A33:N33"/>
    </sheetView>
  </sheetViews>
  <sheetFormatPr defaultColWidth="9.140625" defaultRowHeight="15"/>
  <cols>
    <col min="1" max="1" width="6.7109375" style="0" customWidth="1"/>
    <col min="2" max="2" width="19.00390625" style="0" customWidth="1"/>
    <col min="4" max="4" width="15.57421875" style="0" customWidth="1"/>
    <col min="5" max="5" width="12.421875" style="0" customWidth="1"/>
    <col min="6" max="6" width="10.8515625" style="0" customWidth="1"/>
    <col min="7" max="7" width="12.140625" style="0" customWidth="1"/>
    <col min="8" max="8" width="15.00390625" style="0" customWidth="1"/>
    <col min="9" max="9" width="13.28125" style="0" customWidth="1"/>
    <col min="10" max="10" width="12.57421875" style="0" customWidth="1"/>
  </cols>
  <sheetData>
    <row r="1" spans="1:14" ht="34.5" customHeight="1" thickBot="1">
      <c r="A1" s="513" t="s">
        <v>164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5" ht="39.75" thickBot="1" thickTop="1">
      <c r="A2" s="514"/>
      <c r="B2" s="514"/>
      <c r="C2" s="134" t="s">
        <v>152</v>
      </c>
      <c r="D2" s="134" t="s">
        <v>153</v>
      </c>
      <c r="E2" s="134" t="s">
        <v>154</v>
      </c>
      <c r="F2" s="134" t="s">
        <v>155</v>
      </c>
      <c r="G2" s="134" t="s">
        <v>156</v>
      </c>
      <c r="H2" s="134" t="s">
        <v>157</v>
      </c>
      <c r="I2" s="134" t="s">
        <v>158</v>
      </c>
      <c r="J2" s="134" t="s">
        <v>159</v>
      </c>
      <c r="K2" s="134" t="s">
        <v>160</v>
      </c>
      <c r="L2" s="134" t="s">
        <v>161</v>
      </c>
      <c r="M2" s="134" t="s">
        <v>135</v>
      </c>
      <c r="N2" s="134" t="s">
        <v>0</v>
      </c>
      <c r="O2" s="72"/>
    </row>
    <row r="3" spans="1:15" ht="19.5" customHeight="1" thickBot="1" thickTop="1">
      <c r="A3" s="515" t="s">
        <v>165</v>
      </c>
      <c r="B3" s="135" t="s">
        <v>0</v>
      </c>
      <c r="C3" s="136">
        <v>166722</v>
      </c>
      <c r="D3" s="136">
        <v>3051</v>
      </c>
      <c r="E3" s="136">
        <v>9995</v>
      </c>
      <c r="F3" s="136">
        <v>11829</v>
      </c>
      <c r="G3" s="136">
        <v>5536</v>
      </c>
      <c r="H3" s="136">
        <v>161093</v>
      </c>
      <c r="I3" s="136">
        <v>10783</v>
      </c>
      <c r="J3" s="136">
        <v>1876</v>
      </c>
      <c r="K3" s="136">
        <v>19055</v>
      </c>
      <c r="L3" s="136">
        <v>100404</v>
      </c>
      <c r="M3" s="136">
        <v>1339</v>
      </c>
      <c r="N3" s="136">
        <v>491683</v>
      </c>
      <c r="O3" s="72"/>
    </row>
    <row r="4" spans="1:15" ht="15.75" thickTop="1">
      <c r="A4" s="516"/>
      <c r="B4" s="137" t="s">
        <v>162</v>
      </c>
      <c r="C4" s="138">
        <v>14062</v>
      </c>
      <c r="D4" s="138">
        <v>414</v>
      </c>
      <c r="E4" s="138">
        <v>1021</v>
      </c>
      <c r="F4" s="138">
        <v>2439</v>
      </c>
      <c r="G4" s="138">
        <v>720</v>
      </c>
      <c r="H4" s="138">
        <v>15507</v>
      </c>
      <c r="I4" s="138">
        <v>622</v>
      </c>
      <c r="J4" s="138">
        <v>22</v>
      </c>
      <c r="K4" s="138">
        <v>891</v>
      </c>
      <c r="L4" s="138">
        <v>8143</v>
      </c>
      <c r="M4" s="138">
        <v>74</v>
      </c>
      <c r="N4" s="138">
        <v>43915</v>
      </c>
      <c r="O4" s="72"/>
    </row>
    <row r="5" spans="1:15" ht="15">
      <c r="A5" s="516"/>
      <c r="B5" s="137" t="s">
        <v>94</v>
      </c>
      <c r="C5" s="138">
        <v>27329</v>
      </c>
      <c r="D5" s="138">
        <v>570</v>
      </c>
      <c r="E5" s="138">
        <v>2070</v>
      </c>
      <c r="F5" s="138">
        <v>1264</v>
      </c>
      <c r="G5" s="138">
        <v>786</v>
      </c>
      <c r="H5" s="138">
        <v>25392</v>
      </c>
      <c r="I5" s="138">
        <v>2108</v>
      </c>
      <c r="J5" s="138">
        <v>347</v>
      </c>
      <c r="K5" s="138">
        <v>2291</v>
      </c>
      <c r="L5" s="138">
        <v>13293</v>
      </c>
      <c r="M5" s="138">
        <v>657</v>
      </c>
      <c r="N5" s="138">
        <v>76107</v>
      </c>
      <c r="O5" s="72"/>
    </row>
    <row r="6" spans="1:15" ht="15">
      <c r="A6" s="516"/>
      <c r="B6" s="137" t="s">
        <v>163</v>
      </c>
      <c r="C6" s="138">
        <v>4502</v>
      </c>
      <c r="D6" s="138">
        <v>81</v>
      </c>
      <c r="E6" s="138">
        <v>421</v>
      </c>
      <c r="F6" s="138">
        <v>428</v>
      </c>
      <c r="G6" s="138">
        <v>172</v>
      </c>
      <c r="H6" s="138">
        <v>3638</v>
      </c>
      <c r="I6" s="138">
        <v>616</v>
      </c>
      <c r="J6" s="138">
        <v>49</v>
      </c>
      <c r="K6" s="138">
        <v>283</v>
      </c>
      <c r="L6" s="138">
        <v>2539</v>
      </c>
      <c r="M6" s="138">
        <v>88</v>
      </c>
      <c r="N6" s="138">
        <v>12817</v>
      </c>
      <c r="O6" s="72"/>
    </row>
    <row r="7" spans="1:15" ht="15">
      <c r="A7" s="516"/>
      <c r="B7" s="137" t="s">
        <v>96</v>
      </c>
      <c r="C7" s="138">
        <v>12924</v>
      </c>
      <c r="D7" s="138">
        <v>114</v>
      </c>
      <c r="E7" s="138">
        <v>466</v>
      </c>
      <c r="F7" s="138">
        <v>113</v>
      </c>
      <c r="G7" s="138">
        <v>30</v>
      </c>
      <c r="H7" s="138">
        <v>5759</v>
      </c>
      <c r="I7" s="138">
        <v>151</v>
      </c>
      <c r="J7" s="138">
        <v>36</v>
      </c>
      <c r="K7" s="138">
        <v>767</v>
      </c>
      <c r="L7" s="138">
        <v>5362</v>
      </c>
      <c r="M7" s="138">
        <v>43</v>
      </c>
      <c r="N7" s="138">
        <v>25765</v>
      </c>
      <c r="O7" s="72"/>
    </row>
    <row r="8" spans="1:15" ht="15">
      <c r="A8" s="516"/>
      <c r="B8" s="137" t="s">
        <v>97</v>
      </c>
      <c r="C8" s="138">
        <v>5307</v>
      </c>
      <c r="D8" s="138">
        <v>20</v>
      </c>
      <c r="E8" s="138">
        <v>134</v>
      </c>
      <c r="F8" s="138">
        <v>172</v>
      </c>
      <c r="G8" s="138">
        <v>34</v>
      </c>
      <c r="H8" s="138">
        <v>1560</v>
      </c>
      <c r="I8" s="138">
        <v>65</v>
      </c>
      <c r="J8" s="138">
        <v>42</v>
      </c>
      <c r="K8" s="138">
        <v>279</v>
      </c>
      <c r="L8" s="138">
        <v>1484</v>
      </c>
      <c r="M8" s="138">
        <v>65</v>
      </c>
      <c r="N8" s="138">
        <v>9162</v>
      </c>
      <c r="O8" s="72"/>
    </row>
    <row r="9" spans="1:15" ht="15">
      <c r="A9" s="516"/>
      <c r="B9" s="137" t="s">
        <v>98</v>
      </c>
      <c r="C9" s="138">
        <v>2516</v>
      </c>
      <c r="D9" s="138">
        <v>64</v>
      </c>
      <c r="E9" s="138">
        <v>93</v>
      </c>
      <c r="F9" s="138">
        <v>142</v>
      </c>
      <c r="G9" s="138">
        <v>175</v>
      </c>
      <c r="H9" s="138">
        <v>2262</v>
      </c>
      <c r="I9" s="138">
        <v>260</v>
      </c>
      <c r="J9" s="138">
        <v>2</v>
      </c>
      <c r="K9" s="138">
        <v>81</v>
      </c>
      <c r="L9" s="138">
        <v>1346</v>
      </c>
      <c r="M9" s="138">
        <v>11</v>
      </c>
      <c r="N9" s="138">
        <v>6952</v>
      </c>
      <c r="O9" s="72"/>
    </row>
    <row r="10" spans="1:15" ht="15">
      <c r="A10" s="516"/>
      <c r="B10" s="137" t="s">
        <v>102</v>
      </c>
      <c r="C10" s="138">
        <v>87924</v>
      </c>
      <c r="D10" s="138">
        <v>1584</v>
      </c>
      <c r="E10" s="138">
        <v>5506</v>
      </c>
      <c r="F10" s="138">
        <v>5699</v>
      </c>
      <c r="G10" s="138">
        <v>2352</v>
      </c>
      <c r="H10" s="138">
        <v>92220</v>
      </c>
      <c r="I10" s="138">
        <v>5372</v>
      </c>
      <c r="J10" s="138">
        <v>1352</v>
      </c>
      <c r="K10" s="138">
        <v>12795</v>
      </c>
      <c r="L10" s="138">
        <v>58751</v>
      </c>
      <c r="M10" s="138">
        <v>364</v>
      </c>
      <c r="N10" s="138">
        <v>273919</v>
      </c>
      <c r="O10" s="72"/>
    </row>
    <row r="11" spans="1:15" ht="15">
      <c r="A11" s="516"/>
      <c r="B11" s="137" t="s">
        <v>104</v>
      </c>
      <c r="C11" s="138">
        <v>10430</v>
      </c>
      <c r="D11" s="138">
        <v>189</v>
      </c>
      <c r="E11" s="138">
        <v>217</v>
      </c>
      <c r="F11" s="138">
        <v>1110</v>
      </c>
      <c r="G11" s="138">
        <v>1255</v>
      </c>
      <c r="H11" s="138">
        <v>13035</v>
      </c>
      <c r="I11" s="138">
        <v>1308</v>
      </c>
      <c r="J11" s="138">
        <v>15</v>
      </c>
      <c r="K11" s="138">
        <v>1223</v>
      </c>
      <c r="L11" s="138">
        <v>8236</v>
      </c>
      <c r="M11" s="138">
        <v>33</v>
      </c>
      <c r="N11" s="138">
        <v>37051</v>
      </c>
      <c r="O11" s="72"/>
    </row>
    <row r="12" spans="1:15" ht="15.75" thickBot="1">
      <c r="A12" s="517"/>
      <c r="B12" s="139" t="s">
        <v>105</v>
      </c>
      <c r="C12" s="140">
        <v>1728</v>
      </c>
      <c r="D12" s="140">
        <v>15</v>
      </c>
      <c r="E12" s="140">
        <v>67</v>
      </c>
      <c r="F12" s="140">
        <v>462</v>
      </c>
      <c r="G12" s="140">
        <v>12</v>
      </c>
      <c r="H12" s="140">
        <v>1720</v>
      </c>
      <c r="I12" s="140">
        <v>281</v>
      </c>
      <c r="J12" s="140">
        <v>11</v>
      </c>
      <c r="K12" s="140">
        <v>445</v>
      </c>
      <c r="L12" s="140">
        <v>1250</v>
      </c>
      <c r="M12" s="140">
        <v>4</v>
      </c>
      <c r="N12" s="140">
        <v>5995</v>
      </c>
      <c r="O12" s="72"/>
    </row>
    <row r="13" spans="1:15" ht="16.5" thickBot="1" thickTop="1">
      <c r="A13" s="515" t="s">
        <v>166</v>
      </c>
      <c r="B13" s="135" t="s">
        <v>0</v>
      </c>
      <c r="C13" s="141">
        <v>68829</v>
      </c>
      <c r="D13" s="141">
        <v>1570</v>
      </c>
      <c r="E13" s="141">
        <v>4052</v>
      </c>
      <c r="F13" s="141">
        <v>7602</v>
      </c>
      <c r="G13" s="141">
        <v>3460</v>
      </c>
      <c r="H13" s="141">
        <v>93257</v>
      </c>
      <c r="I13" s="141">
        <v>7085</v>
      </c>
      <c r="J13" s="141">
        <v>1040</v>
      </c>
      <c r="K13" s="141">
        <v>10840</v>
      </c>
      <c r="L13" s="141">
        <v>50109</v>
      </c>
      <c r="M13" s="141">
        <v>436</v>
      </c>
      <c r="N13" s="141">
        <v>248280</v>
      </c>
      <c r="O13" s="72"/>
    </row>
    <row r="14" spans="1:15" ht="15.75" thickTop="1">
      <c r="A14" s="516"/>
      <c r="B14" s="137" t="s">
        <v>162</v>
      </c>
      <c r="C14" s="138">
        <v>4433</v>
      </c>
      <c r="D14" s="138">
        <v>154</v>
      </c>
      <c r="E14" s="138">
        <v>473</v>
      </c>
      <c r="F14" s="138">
        <v>1465</v>
      </c>
      <c r="G14" s="138">
        <v>437</v>
      </c>
      <c r="H14" s="138">
        <v>8852</v>
      </c>
      <c r="I14" s="138">
        <v>420</v>
      </c>
      <c r="J14" s="138">
        <v>13</v>
      </c>
      <c r="K14" s="138">
        <v>471</v>
      </c>
      <c r="L14" s="138">
        <v>4063</v>
      </c>
      <c r="M14" s="138">
        <v>22</v>
      </c>
      <c r="N14" s="138">
        <v>20803</v>
      </c>
      <c r="O14" s="72"/>
    </row>
    <row r="15" spans="1:15" ht="15">
      <c r="A15" s="516"/>
      <c r="B15" s="137" t="s">
        <v>94</v>
      </c>
      <c r="C15" s="138">
        <v>11335</v>
      </c>
      <c r="D15" s="138">
        <v>281</v>
      </c>
      <c r="E15" s="138">
        <v>828</v>
      </c>
      <c r="F15" s="138">
        <v>749</v>
      </c>
      <c r="G15" s="138">
        <v>484</v>
      </c>
      <c r="H15" s="138">
        <v>14683</v>
      </c>
      <c r="I15" s="138">
        <v>1318</v>
      </c>
      <c r="J15" s="138">
        <v>222</v>
      </c>
      <c r="K15" s="138">
        <v>1121</v>
      </c>
      <c r="L15" s="138">
        <v>6603</v>
      </c>
      <c r="M15" s="138">
        <v>131</v>
      </c>
      <c r="N15" s="138">
        <v>37755</v>
      </c>
      <c r="O15" s="72"/>
    </row>
    <row r="16" spans="1:15" ht="15">
      <c r="A16" s="516"/>
      <c r="B16" s="137" t="s">
        <v>163</v>
      </c>
      <c r="C16" s="138">
        <v>1561</v>
      </c>
      <c r="D16" s="138">
        <v>35</v>
      </c>
      <c r="E16" s="138">
        <v>177</v>
      </c>
      <c r="F16" s="138">
        <v>242</v>
      </c>
      <c r="G16" s="138">
        <v>96</v>
      </c>
      <c r="H16" s="138">
        <v>2159</v>
      </c>
      <c r="I16" s="138">
        <v>416</v>
      </c>
      <c r="J16" s="138">
        <v>23</v>
      </c>
      <c r="K16" s="138">
        <v>186</v>
      </c>
      <c r="L16" s="138">
        <v>1250</v>
      </c>
      <c r="M16" s="138">
        <v>51</v>
      </c>
      <c r="N16" s="138">
        <v>6196</v>
      </c>
      <c r="O16" s="72"/>
    </row>
    <row r="17" spans="1:15" ht="15">
      <c r="A17" s="516"/>
      <c r="B17" s="137" t="s">
        <v>96</v>
      </c>
      <c r="C17" s="138">
        <v>4941</v>
      </c>
      <c r="D17" s="138">
        <v>52</v>
      </c>
      <c r="E17" s="138">
        <v>201</v>
      </c>
      <c r="F17" s="138">
        <v>87</v>
      </c>
      <c r="G17" s="138">
        <v>24</v>
      </c>
      <c r="H17" s="138">
        <v>3470</v>
      </c>
      <c r="I17" s="138">
        <v>98</v>
      </c>
      <c r="J17" s="138">
        <v>18</v>
      </c>
      <c r="K17" s="138">
        <v>328</v>
      </c>
      <c r="L17" s="138">
        <v>2646</v>
      </c>
      <c r="M17" s="138">
        <v>18</v>
      </c>
      <c r="N17" s="138">
        <v>11883</v>
      </c>
      <c r="O17" s="72"/>
    </row>
    <row r="18" spans="1:15" ht="15">
      <c r="A18" s="516"/>
      <c r="B18" s="137" t="s">
        <v>97</v>
      </c>
      <c r="C18" s="138">
        <v>1717</v>
      </c>
      <c r="D18" s="138">
        <v>9</v>
      </c>
      <c r="E18" s="138">
        <v>43</v>
      </c>
      <c r="F18" s="138">
        <v>95</v>
      </c>
      <c r="G18" s="138">
        <v>19</v>
      </c>
      <c r="H18" s="138">
        <v>905</v>
      </c>
      <c r="I18" s="138">
        <v>24</v>
      </c>
      <c r="J18" s="138">
        <v>23</v>
      </c>
      <c r="K18" s="138">
        <v>135</v>
      </c>
      <c r="L18" s="138">
        <v>745</v>
      </c>
      <c r="M18" s="138">
        <v>23</v>
      </c>
      <c r="N18" s="138">
        <v>3738</v>
      </c>
      <c r="O18" s="72"/>
    </row>
    <row r="19" spans="1:15" ht="15">
      <c r="A19" s="516"/>
      <c r="B19" s="137" t="s">
        <v>98</v>
      </c>
      <c r="C19" s="138">
        <v>1012</v>
      </c>
      <c r="D19" s="138">
        <v>28</v>
      </c>
      <c r="E19" s="138">
        <v>24</v>
      </c>
      <c r="F19" s="138">
        <v>96</v>
      </c>
      <c r="G19" s="138">
        <v>124</v>
      </c>
      <c r="H19" s="138">
        <v>1377</v>
      </c>
      <c r="I19" s="138">
        <v>211</v>
      </c>
      <c r="J19" s="138">
        <v>0</v>
      </c>
      <c r="K19" s="138">
        <v>45</v>
      </c>
      <c r="L19" s="138">
        <v>664</v>
      </c>
      <c r="M19" s="138">
        <v>3</v>
      </c>
      <c r="N19" s="138">
        <v>3584</v>
      </c>
      <c r="O19" s="72"/>
    </row>
    <row r="20" spans="1:15" ht="15">
      <c r="A20" s="516"/>
      <c r="B20" s="137" t="s">
        <v>102</v>
      </c>
      <c r="C20" s="138">
        <v>39428</v>
      </c>
      <c r="D20" s="138">
        <v>907</v>
      </c>
      <c r="E20" s="138">
        <v>2228</v>
      </c>
      <c r="F20" s="138">
        <v>3948</v>
      </c>
      <c r="G20" s="138">
        <v>1445</v>
      </c>
      <c r="H20" s="138">
        <v>52988</v>
      </c>
      <c r="I20" s="138">
        <v>3583</v>
      </c>
      <c r="J20" s="138">
        <v>727</v>
      </c>
      <c r="K20" s="138">
        <v>7584</v>
      </c>
      <c r="L20" s="138">
        <v>29481</v>
      </c>
      <c r="M20" s="138">
        <v>169</v>
      </c>
      <c r="N20" s="138">
        <v>142488</v>
      </c>
      <c r="O20" s="72"/>
    </row>
    <row r="21" spans="1:15" ht="15">
      <c r="A21" s="516"/>
      <c r="B21" s="137" t="s">
        <v>104</v>
      </c>
      <c r="C21" s="138">
        <v>3797</v>
      </c>
      <c r="D21" s="138">
        <v>98</v>
      </c>
      <c r="E21" s="138">
        <v>57</v>
      </c>
      <c r="F21" s="138">
        <v>646</v>
      </c>
      <c r="G21" s="138">
        <v>821</v>
      </c>
      <c r="H21" s="138">
        <v>7749</v>
      </c>
      <c r="I21" s="138">
        <v>848</v>
      </c>
      <c r="J21" s="138">
        <v>8</v>
      </c>
      <c r="K21" s="138">
        <v>722</v>
      </c>
      <c r="L21" s="138">
        <v>4049</v>
      </c>
      <c r="M21" s="138">
        <v>17</v>
      </c>
      <c r="N21" s="138">
        <v>18812</v>
      </c>
      <c r="O21" s="72"/>
    </row>
    <row r="22" spans="1:15" ht="15.75" thickBot="1">
      <c r="A22" s="517"/>
      <c r="B22" s="139" t="s">
        <v>105</v>
      </c>
      <c r="C22" s="140">
        <v>605</v>
      </c>
      <c r="D22" s="140">
        <v>6</v>
      </c>
      <c r="E22" s="140">
        <v>21</v>
      </c>
      <c r="F22" s="140">
        <v>274</v>
      </c>
      <c r="G22" s="140">
        <v>10</v>
      </c>
      <c r="H22" s="140">
        <v>1074</v>
      </c>
      <c r="I22" s="140">
        <v>167</v>
      </c>
      <c r="J22" s="140">
        <v>6</v>
      </c>
      <c r="K22" s="140">
        <v>248</v>
      </c>
      <c r="L22" s="140">
        <v>608</v>
      </c>
      <c r="M22" s="140">
        <v>2</v>
      </c>
      <c r="N22" s="140">
        <v>3021</v>
      </c>
      <c r="O22" s="72"/>
    </row>
    <row r="23" spans="1:15" ht="16.5" thickBot="1" thickTop="1">
      <c r="A23" s="515" t="s">
        <v>167</v>
      </c>
      <c r="B23" s="135" t="s">
        <v>0</v>
      </c>
      <c r="C23" s="141">
        <v>97893</v>
      </c>
      <c r="D23" s="141">
        <v>1481</v>
      </c>
      <c r="E23" s="141">
        <v>5943</v>
      </c>
      <c r="F23" s="141">
        <v>4227</v>
      </c>
      <c r="G23" s="141">
        <v>2076</v>
      </c>
      <c r="H23" s="141">
        <v>67836</v>
      </c>
      <c r="I23" s="141">
        <v>3698</v>
      </c>
      <c r="J23" s="141">
        <v>836</v>
      </c>
      <c r="K23" s="141">
        <v>8215</v>
      </c>
      <c r="L23" s="141">
        <v>50295</v>
      </c>
      <c r="M23" s="141">
        <v>903</v>
      </c>
      <c r="N23" s="141">
        <v>243403</v>
      </c>
      <c r="O23" s="72"/>
    </row>
    <row r="24" spans="1:15" ht="15.75" thickTop="1">
      <c r="A24" s="516"/>
      <c r="B24" s="137" t="s">
        <v>162</v>
      </c>
      <c r="C24" s="138">
        <v>9629</v>
      </c>
      <c r="D24" s="138">
        <v>260</v>
      </c>
      <c r="E24" s="138">
        <v>548</v>
      </c>
      <c r="F24" s="138">
        <v>974</v>
      </c>
      <c r="G24" s="138">
        <v>283</v>
      </c>
      <c r="H24" s="138">
        <v>6655</v>
      </c>
      <c r="I24" s="138">
        <v>202</v>
      </c>
      <c r="J24" s="138">
        <v>9</v>
      </c>
      <c r="K24" s="138">
        <v>420</v>
      </c>
      <c r="L24" s="138">
        <v>4080</v>
      </c>
      <c r="M24" s="138">
        <v>52</v>
      </c>
      <c r="N24" s="138">
        <v>23112</v>
      </c>
      <c r="O24" s="72"/>
    </row>
    <row r="25" spans="1:15" ht="15">
      <c r="A25" s="516"/>
      <c r="B25" s="137" t="s">
        <v>94</v>
      </c>
      <c r="C25" s="138">
        <v>15994</v>
      </c>
      <c r="D25" s="138">
        <v>289</v>
      </c>
      <c r="E25" s="138">
        <v>1242</v>
      </c>
      <c r="F25" s="138">
        <v>515</v>
      </c>
      <c r="G25" s="138">
        <v>302</v>
      </c>
      <c r="H25" s="138">
        <v>10709</v>
      </c>
      <c r="I25" s="138">
        <v>790</v>
      </c>
      <c r="J25" s="138">
        <v>125</v>
      </c>
      <c r="K25" s="138">
        <v>1170</v>
      </c>
      <c r="L25" s="138">
        <v>6690</v>
      </c>
      <c r="M25" s="138">
        <v>526</v>
      </c>
      <c r="N25" s="138">
        <v>38352</v>
      </c>
      <c r="O25" s="72"/>
    </row>
    <row r="26" spans="1:15" ht="15">
      <c r="A26" s="516"/>
      <c r="B26" s="137" t="s">
        <v>163</v>
      </c>
      <c r="C26" s="138">
        <v>2941</v>
      </c>
      <c r="D26" s="138">
        <v>46</v>
      </c>
      <c r="E26" s="138">
        <v>244</v>
      </c>
      <c r="F26" s="138">
        <v>186</v>
      </c>
      <c r="G26" s="138">
        <v>76</v>
      </c>
      <c r="H26" s="138">
        <v>1479</v>
      </c>
      <c r="I26" s="138">
        <v>200</v>
      </c>
      <c r="J26" s="138">
        <v>26</v>
      </c>
      <c r="K26" s="138">
        <v>97</v>
      </c>
      <c r="L26" s="138">
        <v>1289</v>
      </c>
      <c r="M26" s="138">
        <v>37</v>
      </c>
      <c r="N26" s="138">
        <v>6621</v>
      </c>
      <c r="O26" s="72"/>
    </row>
    <row r="27" spans="1:15" ht="15">
      <c r="A27" s="516"/>
      <c r="B27" s="137" t="s">
        <v>96</v>
      </c>
      <c r="C27" s="138">
        <v>7983</v>
      </c>
      <c r="D27" s="138">
        <v>62</v>
      </c>
      <c r="E27" s="138">
        <v>265</v>
      </c>
      <c r="F27" s="138">
        <v>26</v>
      </c>
      <c r="G27" s="138">
        <v>6</v>
      </c>
      <c r="H27" s="138">
        <v>2289</v>
      </c>
      <c r="I27" s="138">
        <v>53</v>
      </c>
      <c r="J27" s="138">
        <v>18</v>
      </c>
      <c r="K27" s="138">
        <v>439</v>
      </c>
      <c r="L27" s="138">
        <v>2716</v>
      </c>
      <c r="M27" s="138">
        <v>25</v>
      </c>
      <c r="N27" s="138">
        <v>13882</v>
      </c>
      <c r="O27" s="72"/>
    </row>
    <row r="28" spans="1:15" ht="15">
      <c r="A28" s="516"/>
      <c r="B28" s="137" t="s">
        <v>97</v>
      </c>
      <c r="C28" s="138">
        <v>3590</v>
      </c>
      <c r="D28" s="138">
        <v>11</v>
      </c>
      <c r="E28" s="138">
        <v>91</v>
      </c>
      <c r="F28" s="138">
        <v>77</v>
      </c>
      <c r="G28" s="138">
        <v>15</v>
      </c>
      <c r="H28" s="138">
        <v>655</v>
      </c>
      <c r="I28" s="138">
        <v>41</v>
      </c>
      <c r="J28" s="138">
        <v>19</v>
      </c>
      <c r="K28" s="138">
        <v>144</v>
      </c>
      <c r="L28" s="138">
        <v>739</v>
      </c>
      <c r="M28" s="138">
        <v>42</v>
      </c>
      <c r="N28" s="138">
        <v>5424</v>
      </c>
      <c r="O28" s="72"/>
    </row>
    <row r="29" spans="1:15" ht="15">
      <c r="A29" s="516"/>
      <c r="B29" s="137" t="s">
        <v>98</v>
      </c>
      <c r="C29" s="138">
        <v>1504</v>
      </c>
      <c r="D29" s="138">
        <v>36</v>
      </c>
      <c r="E29" s="138">
        <v>69</v>
      </c>
      <c r="F29" s="138">
        <v>46</v>
      </c>
      <c r="G29" s="138">
        <v>51</v>
      </c>
      <c r="H29" s="138">
        <v>885</v>
      </c>
      <c r="I29" s="138">
        <v>49</v>
      </c>
      <c r="J29" s="138">
        <v>2</v>
      </c>
      <c r="K29" s="138">
        <v>36</v>
      </c>
      <c r="L29" s="138">
        <v>682</v>
      </c>
      <c r="M29" s="138">
        <v>8</v>
      </c>
      <c r="N29" s="138">
        <v>3368</v>
      </c>
      <c r="O29" s="72"/>
    </row>
    <row r="30" spans="1:15" ht="15">
      <c r="A30" s="516"/>
      <c r="B30" s="137" t="s">
        <v>102</v>
      </c>
      <c r="C30" s="138">
        <v>48496</v>
      </c>
      <c r="D30" s="138">
        <v>677</v>
      </c>
      <c r="E30" s="138">
        <v>3278</v>
      </c>
      <c r="F30" s="138">
        <v>1751</v>
      </c>
      <c r="G30" s="138">
        <v>907</v>
      </c>
      <c r="H30" s="138">
        <v>39232</v>
      </c>
      <c r="I30" s="138">
        <v>1789</v>
      </c>
      <c r="J30" s="138">
        <v>625</v>
      </c>
      <c r="K30" s="138">
        <v>5211</v>
      </c>
      <c r="L30" s="138">
        <v>29270</v>
      </c>
      <c r="M30" s="138">
        <v>195</v>
      </c>
      <c r="N30" s="138">
        <v>131431</v>
      </c>
      <c r="O30" s="72"/>
    </row>
    <row r="31" spans="1:15" ht="15">
      <c r="A31" s="516"/>
      <c r="B31" s="137" t="s">
        <v>104</v>
      </c>
      <c r="C31" s="138">
        <v>6633</v>
      </c>
      <c r="D31" s="138">
        <v>91</v>
      </c>
      <c r="E31" s="138">
        <v>160</v>
      </c>
      <c r="F31" s="138">
        <v>464</v>
      </c>
      <c r="G31" s="138">
        <v>434</v>
      </c>
      <c r="H31" s="138">
        <v>5286</v>
      </c>
      <c r="I31" s="138">
        <v>460</v>
      </c>
      <c r="J31" s="138">
        <v>7</v>
      </c>
      <c r="K31" s="138">
        <v>501</v>
      </c>
      <c r="L31" s="138">
        <v>4187</v>
      </c>
      <c r="M31" s="138">
        <v>16</v>
      </c>
      <c r="N31" s="138">
        <v>18239</v>
      </c>
      <c r="O31" s="72"/>
    </row>
    <row r="32" spans="1:15" ht="15.75" thickBot="1">
      <c r="A32" s="517"/>
      <c r="B32" s="139" t="s">
        <v>105</v>
      </c>
      <c r="C32" s="140">
        <v>1123</v>
      </c>
      <c r="D32" s="140">
        <v>9</v>
      </c>
      <c r="E32" s="140">
        <v>46</v>
      </c>
      <c r="F32" s="140">
        <v>188</v>
      </c>
      <c r="G32" s="140">
        <v>2</v>
      </c>
      <c r="H32" s="140">
        <v>646</v>
      </c>
      <c r="I32" s="140">
        <v>114</v>
      </c>
      <c r="J32" s="140">
        <v>5</v>
      </c>
      <c r="K32" s="140">
        <v>197</v>
      </c>
      <c r="L32" s="140">
        <v>642</v>
      </c>
      <c r="M32" s="140">
        <v>2</v>
      </c>
      <c r="N32" s="140">
        <v>2974</v>
      </c>
      <c r="O32" s="72"/>
    </row>
    <row r="33" spans="1:14" ht="15.75" thickTop="1">
      <c r="A33" s="447" t="s">
        <v>86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</row>
    <row r="34" spans="2:14" ht="16.5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2:14" ht="16.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2:14" ht="16.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2:14" ht="16.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2:14" ht="16.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2:14" ht="16.5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2:14" ht="16.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2:14" ht="16.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2:14" ht="16.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</sheetData>
  <sheetProtection/>
  <mergeCells count="6">
    <mergeCell ref="A33:N33"/>
    <mergeCell ref="A1:N1"/>
    <mergeCell ref="A2:B2"/>
    <mergeCell ref="A3:A12"/>
    <mergeCell ref="A13:A22"/>
    <mergeCell ref="A23:A3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3">
      <selection activeCell="A1" sqref="A1:F1"/>
    </sheetView>
  </sheetViews>
  <sheetFormatPr defaultColWidth="9.140625" defaultRowHeight="15"/>
  <cols>
    <col min="2" max="2" width="12.7109375" style="0" customWidth="1"/>
    <col min="3" max="3" width="19.7109375" style="0" customWidth="1"/>
    <col min="4" max="4" width="19.28125" style="0" customWidth="1"/>
    <col min="5" max="5" width="20.421875" style="0" customWidth="1"/>
    <col min="6" max="6" width="20.140625" style="0" customWidth="1"/>
  </cols>
  <sheetData>
    <row r="1" spans="1:6" ht="25.5" customHeight="1" thickBot="1">
      <c r="A1" s="513" t="s">
        <v>188</v>
      </c>
      <c r="B1" s="513"/>
      <c r="C1" s="513"/>
      <c r="D1" s="513"/>
      <c r="E1" s="513"/>
      <c r="F1" s="513"/>
    </row>
    <row r="2" spans="1:6" ht="25.5" customHeight="1" thickBot="1" thickTop="1">
      <c r="A2" s="145"/>
      <c r="B2" s="146" t="s">
        <v>170</v>
      </c>
      <c r="C2" s="147" t="s">
        <v>171</v>
      </c>
      <c r="D2" s="147" t="s">
        <v>169</v>
      </c>
      <c r="E2" s="147" t="s">
        <v>172</v>
      </c>
      <c r="F2" s="148" t="s">
        <v>138</v>
      </c>
    </row>
    <row r="3" spans="1:6" ht="24" customHeight="1" thickBot="1" thickTop="1">
      <c r="A3" s="518" t="s">
        <v>18</v>
      </c>
      <c r="B3" s="149" t="s">
        <v>0</v>
      </c>
      <c r="C3" s="150">
        <f>SUM(C4:C22)</f>
        <v>179684</v>
      </c>
      <c r="D3" s="150">
        <f>SUM(D4:D22)</f>
        <v>21212</v>
      </c>
      <c r="E3" s="150">
        <f>SUM(E4:E22)</f>
        <v>190382</v>
      </c>
      <c r="F3" s="150">
        <f>SUM(F4:F22)</f>
        <v>391278</v>
      </c>
    </row>
    <row r="4" spans="1:6" ht="15.75" thickTop="1">
      <c r="A4" s="519"/>
      <c r="B4" s="158" t="s">
        <v>40</v>
      </c>
      <c r="C4" s="142">
        <v>2387</v>
      </c>
      <c r="D4" s="142">
        <v>44</v>
      </c>
      <c r="E4" s="142">
        <v>52798</v>
      </c>
      <c r="F4" s="143">
        <f>+C4+D4+E4</f>
        <v>55229</v>
      </c>
    </row>
    <row r="5" spans="1:6" ht="15">
      <c r="A5" s="519"/>
      <c r="B5" s="158" t="s">
        <v>41</v>
      </c>
      <c r="C5" s="142">
        <v>10252</v>
      </c>
      <c r="D5" s="142">
        <v>3138</v>
      </c>
      <c r="E5" s="142">
        <v>45670</v>
      </c>
      <c r="F5" s="143">
        <f aca="true" t="shared" si="0" ref="F5:F62">+C5+D5+E5</f>
        <v>59060</v>
      </c>
    </row>
    <row r="6" spans="1:6" ht="15">
      <c r="A6" s="519"/>
      <c r="B6" s="158" t="s">
        <v>42</v>
      </c>
      <c r="C6" s="142">
        <v>25984</v>
      </c>
      <c r="D6" s="142">
        <v>6698</v>
      </c>
      <c r="E6" s="142">
        <v>20223</v>
      </c>
      <c r="F6" s="143">
        <f t="shared" si="0"/>
        <v>52905</v>
      </c>
    </row>
    <row r="7" spans="1:6" ht="15">
      <c r="A7" s="519"/>
      <c r="B7" s="158" t="s">
        <v>43</v>
      </c>
      <c r="C7" s="142">
        <v>30868</v>
      </c>
      <c r="D7" s="142">
        <v>4347</v>
      </c>
      <c r="E7" s="142">
        <v>9126</v>
      </c>
      <c r="F7" s="143">
        <f t="shared" si="0"/>
        <v>44341</v>
      </c>
    </row>
    <row r="8" spans="1:6" ht="15">
      <c r="A8" s="519"/>
      <c r="B8" s="158" t="s">
        <v>44</v>
      </c>
      <c r="C8" s="142">
        <v>26340</v>
      </c>
      <c r="D8" s="142">
        <v>2276</v>
      </c>
      <c r="E8" s="142">
        <v>5888</v>
      </c>
      <c r="F8" s="143">
        <f t="shared" si="0"/>
        <v>34504</v>
      </c>
    </row>
    <row r="9" spans="1:6" ht="15">
      <c r="A9" s="519"/>
      <c r="B9" s="158" t="s">
        <v>45</v>
      </c>
      <c r="C9" s="142">
        <v>20730</v>
      </c>
      <c r="D9" s="142">
        <v>1509</v>
      </c>
      <c r="E9" s="142">
        <v>4997</v>
      </c>
      <c r="F9" s="143">
        <f t="shared" si="0"/>
        <v>27236</v>
      </c>
    </row>
    <row r="10" spans="1:6" ht="15">
      <c r="A10" s="519"/>
      <c r="B10" s="158" t="s">
        <v>46</v>
      </c>
      <c r="C10" s="142">
        <v>19708</v>
      </c>
      <c r="D10" s="142">
        <v>1265</v>
      </c>
      <c r="E10" s="142">
        <v>5318</v>
      </c>
      <c r="F10" s="143">
        <f t="shared" si="0"/>
        <v>26291</v>
      </c>
    </row>
    <row r="11" spans="1:6" ht="15">
      <c r="A11" s="519"/>
      <c r="B11" s="158" t="s">
        <v>47</v>
      </c>
      <c r="C11" s="142">
        <v>17220</v>
      </c>
      <c r="D11" s="142">
        <v>982</v>
      </c>
      <c r="E11" s="142">
        <v>5310</v>
      </c>
      <c r="F11" s="143">
        <f t="shared" si="0"/>
        <v>23512</v>
      </c>
    </row>
    <row r="12" spans="1:6" ht="15">
      <c r="A12" s="519"/>
      <c r="B12" s="158" t="s">
        <v>48</v>
      </c>
      <c r="C12" s="142">
        <v>12096</v>
      </c>
      <c r="D12" s="142">
        <v>583</v>
      </c>
      <c r="E12" s="142">
        <v>5482</v>
      </c>
      <c r="F12" s="143">
        <f t="shared" si="0"/>
        <v>18161</v>
      </c>
    </row>
    <row r="13" spans="1:6" ht="15">
      <c r="A13" s="519"/>
      <c r="B13" s="158" t="s">
        <v>49</v>
      </c>
      <c r="C13" s="142">
        <v>6719</v>
      </c>
      <c r="D13" s="142">
        <v>249</v>
      </c>
      <c r="E13" s="142">
        <v>5175</v>
      </c>
      <c r="F13" s="143">
        <f t="shared" si="0"/>
        <v>12143</v>
      </c>
    </row>
    <row r="14" spans="1:6" ht="15">
      <c r="A14" s="519"/>
      <c r="B14" s="158" t="s">
        <v>50</v>
      </c>
      <c r="C14" s="142">
        <v>2449</v>
      </c>
      <c r="D14" s="142">
        <v>69</v>
      </c>
      <c r="E14" s="142">
        <v>3675</v>
      </c>
      <c r="F14" s="143">
        <f t="shared" si="0"/>
        <v>6193</v>
      </c>
    </row>
    <row r="15" spans="1:6" ht="15">
      <c r="A15" s="519"/>
      <c r="B15" s="158" t="s">
        <v>51</v>
      </c>
      <c r="C15" s="142">
        <v>1539</v>
      </c>
      <c r="D15" s="142">
        <v>35</v>
      </c>
      <c r="E15" s="142">
        <v>4641</v>
      </c>
      <c r="F15" s="143">
        <f t="shared" si="0"/>
        <v>6215</v>
      </c>
    </row>
    <row r="16" spans="1:6" ht="15">
      <c r="A16" s="519"/>
      <c r="B16" s="158" t="s">
        <v>52</v>
      </c>
      <c r="C16" s="142">
        <v>1643</v>
      </c>
      <c r="D16" s="142">
        <v>12</v>
      </c>
      <c r="E16" s="142">
        <v>7011</v>
      </c>
      <c r="F16" s="143">
        <f t="shared" si="0"/>
        <v>8666</v>
      </c>
    </row>
    <row r="17" spans="1:6" ht="15">
      <c r="A17" s="519"/>
      <c r="B17" s="158" t="s">
        <v>53</v>
      </c>
      <c r="C17" s="142">
        <v>1061</v>
      </c>
      <c r="D17" s="142">
        <v>5</v>
      </c>
      <c r="E17" s="142">
        <v>6367</v>
      </c>
      <c r="F17" s="143">
        <f t="shared" si="0"/>
        <v>7433</v>
      </c>
    </row>
    <row r="18" spans="1:6" ht="15">
      <c r="A18" s="519"/>
      <c r="B18" s="158" t="s">
        <v>54</v>
      </c>
      <c r="C18" s="142">
        <v>525</v>
      </c>
      <c r="D18" s="142">
        <v>0</v>
      </c>
      <c r="E18" s="142">
        <v>4752</v>
      </c>
      <c r="F18" s="143">
        <f t="shared" si="0"/>
        <v>5277</v>
      </c>
    </row>
    <row r="19" spans="1:6" ht="15">
      <c r="A19" s="519"/>
      <c r="B19" s="158" t="s">
        <v>55</v>
      </c>
      <c r="C19" s="142">
        <v>127</v>
      </c>
      <c r="D19" s="142">
        <v>0</v>
      </c>
      <c r="E19" s="142">
        <v>2058</v>
      </c>
      <c r="F19" s="143">
        <f t="shared" si="0"/>
        <v>2185</v>
      </c>
    </row>
    <row r="20" spans="1:6" ht="15">
      <c r="A20" s="519"/>
      <c r="B20" s="158" t="s">
        <v>56</v>
      </c>
      <c r="C20" s="142">
        <v>28</v>
      </c>
      <c r="D20" s="142">
        <v>0</v>
      </c>
      <c r="E20" s="142">
        <v>1045</v>
      </c>
      <c r="F20" s="143">
        <f t="shared" si="0"/>
        <v>1073</v>
      </c>
    </row>
    <row r="21" spans="1:6" ht="15">
      <c r="A21" s="519"/>
      <c r="B21" s="158" t="s">
        <v>57</v>
      </c>
      <c r="C21" s="142">
        <v>8</v>
      </c>
      <c r="D21" s="142">
        <v>0</v>
      </c>
      <c r="E21" s="142">
        <v>489</v>
      </c>
      <c r="F21" s="143">
        <f t="shared" si="0"/>
        <v>497</v>
      </c>
    </row>
    <row r="22" spans="1:6" ht="15.75" thickBot="1">
      <c r="A22" s="520"/>
      <c r="B22" s="159" t="s">
        <v>135</v>
      </c>
      <c r="C22" s="151">
        <v>0</v>
      </c>
      <c r="D22" s="151">
        <v>0</v>
      </c>
      <c r="E22" s="151">
        <v>357</v>
      </c>
      <c r="F22" s="152">
        <f t="shared" si="0"/>
        <v>357</v>
      </c>
    </row>
    <row r="23" spans="1:6" ht="16.5" thickBot="1" thickTop="1">
      <c r="A23" s="518" t="s">
        <v>136</v>
      </c>
      <c r="B23" s="157" t="s">
        <v>0</v>
      </c>
      <c r="C23" s="153">
        <f>SUM(C24:C42)</f>
        <v>78405</v>
      </c>
      <c r="D23" s="153">
        <f>SUM(D24:D42)</f>
        <v>10502</v>
      </c>
      <c r="E23" s="153">
        <f>SUM(E24:E42)</f>
        <v>109263</v>
      </c>
      <c r="F23" s="153">
        <f>SUM(F24:F42)</f>
        <v>198170</v>
      </c>
    </row>
    <row r="24" spans="1:6" ht="15.75" thickTop="1">
      <c r="A24" s="519"/>
      <c r="B24" s="155" t="s">
        <v>40</v>
      </c>
      <c r="C24" s="142">
        <v>1130</v>
      </c>
      <c r="D24" s="142">
        <v>14</v>
      </c>
      <c r="E24" s="142">
        <v>26217</v>
      </c>
      <c r="F24" s="143">
        <f t="shared" si="0"/>
        <v>27361</v>
      </c>
    </row>
    <row r="25" spans="1:6" ht="15">
      <c r="A25" s="519"/>
      <c r="B25" s="155" t="s">
        <v>41</v>
      </c>
      <c r="C25" s="142">
        <v>3985</v>
      </c>
      <c r="D25" s="142">
        <v>1446</v>
      </c>
      <c r="E25" s="142">
        <v>23974</v>
      </c>
      <c r="F25" s="143">
        <f t="shared" si="0"/>
        <v>29405</v>
      </c>
    </row>
    <row r="26" spans="1:6" ht="15">
      <c r="A26" s="519"/>
      <c r="B26" s="155" t="s">
        <v>42</v>
      </c>
      <c r="C26" s="142">
        <v>10657</v>
      </c>
      <c r="D26" s="142">
        <v>3483</v>
      </c>
      <c r="E26" s="142">
        <v>11438</v>
      </c>
      <c r="F26" s="143">
        <f t="shared" si="0"/>
        <v>25578</v>
      </c>
    </row>
    <row r="27" spans="1:6" ht="15">
      <c r="A27" s="519"/>
      <c r="B27" s="155" t="s">
        <v>43</v>
      </c>
      <c r="C27" s="142">
        <v>12917</v>
      </c>
      <c r="D27" s="142">
        <v>2303</v>
      </c>
      <c r="E27" s="142">
        <v>5785</v>
      </c>
      <c r="F27" s="143">
        <f t="shared" si="0"/>
        <v>21005</v>
      </c>
    </row>
    <row r="28" spans="1:6" ht="15">
      <c r="A28" s="519"/>
      <c r="B28" s="155" t="s">
        <v>44</v>
      </c>
      <c r="C28" s="142">
        <v>11271</v>
      </c>
      <c r="D28" s="142">
        <v>1160</v>
      </c>
      <c r="E28" s="142">
        <v>3908</v>
      </c>
      <c r="F28" s="143">
        <f t="shared" si="0"/>
        <v>16339</v>
      </c>
    </row>
    <row r="29" spans="1:6" ht="15">
      <c r="A29" s="519"/>
      <c r="B29" s="155" t="s">
        <v>45</v>
      </c>
      <c r="C29" s="142">
        <v>9051</v>
      </c>
      <c r="D29" s="142">
        <v>704</v>
      </c>
      <c r="E29" s="142">
        <v>3375</v>
      </c>
      <c r="F29" s="143">
        <f t="shared" si="0"/>
        <v>13130</v>
      </c>
    </row>
    <row r="30" spans="1:6" ht="15">
      <c r="A30" s="519"/>
      <c r="B30" s="155" t="s">
        <v>46</v>
      </c>
      <c r="C30" s="142">
        <v>8995</v>
      </c>
      <c r="D30" s="142">
        <v>563</v>
      </c>
      <c r="E30" s="142">
        <v>3745</v>
      </c>
      <c r="F30" s="143">
        <f t="shared" si="0"/>
        <v>13303</v>
      </c>
    </row>
    <row r="31" spans="1:6" ht="15">
      <c r="A31" s="519"/>
      <c r="B31" s="155" t="s">
        <v>47</v>
      </c>
      <c r="C31" s="142">
        <v>8004</v>
      </c>
      <c r="D31" s="142">
        <v>449</v>
      </c>
      <c r="E31" s="142">
        <v>3712</v>
      </c>
      <c r="F31" s="143">
        <f t="shared" si="0"/>
        <v>12165</v>
      </c>
    </row>
    <row r="32" spans="1:6" ht="15">
      <c r="A32" s="519"/>
      <c r="B32" s="155" t="s">
        <v>48</v>
      </c>
      <c r="C32" s="142">
        <v>5806</v>
      </c>
      <c r="D32" s="142">
        <v>237</v>
      </c>
      <c r="E32" s="142">
        <v>3956</v>
      </c>
      <c r="F32" s="143">
        <f t="shared" si="0"/>
        <v>9999</v>
      </c>
    </row>
    <row r="33" spans="1:6" ht="15">
      <c r="A33" s="519"/>
      <c r="B33" s="155" t="s">
        <v>49</v>
      </c>
      <c r="C33" s="142">
        <v>3408</v>
      </c>
      <c r="D33" s="142">
        <v>106</v>
      </c>
      <c r="E33" s="142">
        <v>3682</v>
      </c>
      <c r="F33" s="143">
        <f t="shared" si="0"/>
        <v>7196</v>
      </c>
    </row>
    <row r="34" spans="1:6" ht="15">
      <c r="A34" s="519"/>
      <c r="B34" s="155" t="s">
        <v>50</v>
      </c>
      <c r="C34" s="142">
        <v>1086</v>
      </c>
      <c r="D34" s="142">
        <v>23</v>
      </c>
      <c r="E34" s="142">
        <v>2471</v>
      </c>
      <c r="F34" s="143">
        <f t="shared" si="0"/>
        <v>3580</v>
      </c>
    </row>
    <row r="35" spans="1:6" ht="15">
      <c r="A35" s="519"/>
      <c r="B35" s="155" t="s">
        <v>51</v>
      </c>
      <c r="C35" s="142">
        <v>674</v>
      </c>
      <c r="D35" s="142">
        <v>13</v>
      </c>
      <c r="E35" s="142">
        <v>3029</v>
      </c>
      <c r="F35" s="143">
        <f t="shared" si="0"/>
        <v>3716</v>
      </c>
    </row>
    <row r="36" spans="1:6" ht="15">
      <c r="A36" s="519"/>
      <c r="B36" s="155" t="s">
        <v>52</v>
      </c>
      <c r="C36" s="142">
        <v>724</v>
      </c>
      <c r="D36" s="142">
        <v>1</v>
      </c>
      <c r="E36" s="142">
        <v>4504</v>
      </c>
      <c r="F36" s="143">
        <f t="shared" si="0"/>
        <v>5229</v>
      </c>
    </row>
    <row r="37" spans="1:6" ht="15">
      <c r="A37" s="519"/>
      <c r="B37" s="155" t="s">
        <v>53</v>
      </c>
      <c r="C37" s="142">
        <v>432</v>
      </c>
      <c r="D37" s="142">
        <v>0</v>
      </c>
      <c r="E37" s="142">
        <v>4021</v>
      </c>
      <c r="F37" s="143">
        <f t="shared" si="0"/>
        <v>4453</v>
      </c>
    </row>
    <row r="38" spans="1:6" ht="15">
      <c r="A38" s="519"/>
      <c r="B38" s="155" t="s">
        <v>54</v>
      </c>
      <c r="C38" s="142">
        <v>209</v>
      </c>
      <c r="D38" s="142">
        <v>0</v>
      </c>
      <c r="E38" s="142">
        <v>2976</v>
      </c>
      <c r="F38" s="143">
        <f t="shared" si="0"/>
        <v>3185</v>
      </c>
    </row>
    <row r="39" spans="1:6" ht="15">
      <c r="A39" s="519"/>
      <c r="B39" s="155" t="s">
        <v>55</v>
      </c>
      <c r="C39" s="142">
        <v>46</v>
      </c>
      <c r="D39" s="142">
        <v>0</v>
      </c>
      <c r="E39" s="142">
        <v>1312</v>
      </c>
      <c r="F39" s="143">
        <f t="shared" si="0"/>
        <v>1358</v>
      </c>
    </row>
    <row r="40" spans="1:6" ht="15">
      <c r="A40" s="519"/>
      <c r="B40" s="155" t="s">
        <v>56</v>
      </c>
      <c r="C40" s="142">
        <v>7</v>
      </c>
      <c r="D40" s="142">
        <v>0</v>
      </c>
      <c r="E40" s="142">
        <v>689</v>
      </c>
      <c r="F40" s="143">
        <f t="shared" si="0"/>
        <v>696</v>
      </c>
    </row>
    <row r="41" spans="1:6" ht="15">
      <c r="A41" s="519"/>
      <c r="B41" s="155" t="s">
        <v>57</v>
      </c>
      <c r="C41" s="142">
        <v>3</v>
      </c>
      <c r="D41" s="142">
        <v>0</v>
      </c>
      <c r="E41" s="142">
        <v>322</v>
      </c>
      <c r="F41" s="143">
        <f t="shared" si="0"/>
        <v>325</v>
      </c>
    </row>
    <row r="42" spans="1:6" ht="15.75" thickBot="1">
      <c r="A42" s="520"/>
      <c r="B42" s="156" t="s">
        <v>135</v>
      </c>
      <c r="C42" s="151">
        <v>0</v>
      </c>
      <c r="D42" s="151">
        <v>0</v>
      </c>
      <c r="E42" s="151">
        <v>147</v>
      </c>
      <c r="F42" s="152">
        <f t="shared" si="0"/>
        <v>147</v>
      </c>
    </row>
    <row r="43" spans="1:6" ht="16.5" thickBot="1" thickTop="1">
      <c r="A43" s="518" t="s">
        <v>137</v>
      </c>
      <c r="B43" s="157" t="s">
        <v>0</v>
      </c>
      <c r="C43" s="153">
        <f>SUM(C44:C62)</f>
        <v>101279</v>
      </c>
      <c r="D43" s="153">
        <f>SUM(D44:D62)</f>
        <v>10710</v>
      </c>
      <c r="E43" s="153">
        <f>SUM(E44:E62)</f>
        <v>81119</v>
      </c>
      <c r="F43" s="153">
        <f>SUM(F44:F62)</f>
        <v>193108</v>
      </c>
    </row>
    <row r="44" spans="1:6" ht="15.75" thickTop="1">
      <c r="A44" s="519"/>
      <c r="B44" s="155" t="s">
        <v>40</v>
      </c>
      <c r="C44" s="142">
        <v>1257</v>
      </c>
      <c r="D44" s="142">
        <v>30</v>
      </c>
      <c r="E44" s="142">
        <v>26581</v>
      </c>
      <c r="F44" s="143">
        <f t="shared" si="0"/>
        <v>27868</v>
      </c>
    </row>
    <row r="45" spans="1:6" ht="15">
      <c r="A45" s="519"/>
      <c r="B45" s="155" t="s">
        <v>41</v>
      </c>
      <c r="C45" s="142">
        <v>6267</v>
      </c>
      <c r="D45" s="142">
        <v>1692</v>
      </c>
      <c r="E45" s="142">
        <v>21696</v>
      </c>
      <c r="F45" s="143">
        <f t="shared" si="0"/>
        <v>29655</v>
      </c>
    </row>
    <row r="46" spans="1:6" ht="15">
      <c r="A46" s="519"/>
      <c r="B46" s="155" t="s">
        <v>42</v>
      </c>
      <c r="C46" s="142">
        <v>15327</v>
      </c>
      <c r="D46" s="142">
        <v>3215</v>
      </c>
      <c r="E46" s="142">
        <v>8785</v>
      </c>
      <c r="F46" s="143">
        <f t="shared" si="0"/>
        <v>27327</v>
      </c>
    </row>
    <row r="47" spans="1:6" ht="15">
      <c r="A47" s="519"/>
      <c r="B47" s="155" t="s">
        <v>43</v>
      </c>
      <c r="C47" s="142">
        <v>17951</v>
      </c>
      <c r="D47" s="142">
        <v>2044</v>
      </c>
      <c r="E47" s="142">
        <v>3341</v>
      </c>
      <c r="F47" s="143">
        <f t="shared" si="0"/>
        <v>23336</v>
      </c>
    </row>
    <row r="48" spans="1:6" ht="15">
      <c r="A48" s="519"/>
      <c r="B48" s="155" t="s">
        <v>44</v>
      </c>
      <c r="C48" s="142">
        <v>15069</v>
      </c>
      <c r="D48" s="142">
        <v>1116</v>
      </c>
      <c r="E48" s="142">
        <v>1980</v>
      </c>
      <c r="F48" s="143">
        <f t="shared" si="0"/>
        <v>18165</v>
      </c>
    </row>
    <row r="49" spans="1:6" ht="15">
      <c r="A49" s="519"/>
      <c r="B49" s="155" t="s">
        <v>45</v>
      </c>
      <c r="C49" s="142">
        <v>11679</v>
      </c>
      <c r="D49" s="142">
        <v>805</v>
      </c>
      <c r="E49" s="142">
        <v>1622</v>
      </c>
      <c r="F49" s="143">
        <f t="shared" si="0"/>
        <v>14106</v>
      </c>
    </row>
    <row r="50" spans="1:6" ht="15">
      <c r="A50" s="519"/>
      <c r="B50" s="155" t="s">
        <v>46</v>
      </c>
      <c r="C50" s="142">
        <v>10713</v>
      </c>
      <c r="D50" s="142">
        <v>702</v>
      </c>
      <c r="E50" s="142">
        <v>1573</v>
      </c>
      <c r="F50" s="143">
        <f t="shared" si="0"/>
        <v>12988</v>
      </c>
    </row>
    <row r="51" spans="1:6" ht="15">
      <c r="A51" s="519"/>
      <c r="B51" s="155" t="s">
        <v>47</v>
      </c>
      <c r="C51" s="142">
        <v>9216</v>
      </c>
      <c r="D51" s="142">
        <v>533</v>
      </c>
      <c r="E51" s="142">
        <v>1598</v>
      </c>
      <c r="F51" s="143">
        <f t="shared" si="0"/>
        <v>11347</v>
      </c>
    </row>
    <row r="52" spans="1:6" ht="15">
      <c r="A52" s="519"/>
      <c r="B52" s="155" t="s">
        <v>48</v>
      </c>
      <c r="C52" s="142">
        <v>6290</v>
      </c>
      <c r="D52" s="142">
        <v>346</v>
      </c>
      <c r="E52" s="142">
        <v>1526</v>
      </c>
      <c r="F52" s="143">
        <f t="shared" si="0"/>
        <v>8162</v>
      </c>
    </row>
    <row r="53" spans="1:6" ht="15">
      <c r="A53" s="519"/>
      <c r="B53" s="155" t="s">
        <v>49</v>
      </c>
      <c r="C53" s="142">
        <v>3311</v>
      </c>
      <c r="D53" s="142">
        <v>143</v>
      </c>
      <c r="E53" s="142">
        <v>1493</v>
      </c>
      <c r="F53" s="143">
        <f t="shared" si="0"/>
        <v>4947</v>
      </c>
    </row>
    <row r="54" spans="1:6" ht="15">
      <c r="A54" s="519"/>
      <c r="B54" s="155" t="s">
        <v>50</v>
      </c>
      <c r="C54" s="142">
        <v>1363</v>
      </c>
      <c r="D54" s="142">
        <v>46</v>
      </c>
      <c r="E54" s="142">
        <v>1204</v>
      </c>
      <c r="F54" s="143">
        <f t="shared" si="0"/>
        <v>2613</v>
      </c>
    </row>
    <row r="55" spans="1:6" ht="15">
      <c r="A55" s="519"/>
      <c r="B55" s="155" t="s">
        <v>51</v>
      </c>
      <c r="C55" s="142">
        <v>865</v>
      </c>
      <c r="D55" s="142">
        <v>22</v>
      </c>
      <c r="E55" s="142">
        <v>1612</v>
      </c>
      <c r="F55" s="143">
        <f t="shared" si="0"/>
        <v>2499</v>
      </c>
    </row>
    <row r="56" spans="1:6" ht="15">
      <c r="A56" s="519"/>
      <c r="B56" s="155" t="s">
        <v>52</v>
      </c>
      <c r="C56" s="142">
        <v>919</v>
      </c>
      <c r="D56" s="142">
        <v>11</v>
      </c>
      <c r="E56" s="142">
        <v>2507</v>
      </c>
      <c r="F56" s="143">
        <f t="shared" si="0"/>
        <v>3437</v>
      </c>
    </row>
    <row r="57" spans="1:6" ht="15">
      <c r="A57" s="519"/>
      <c r="B57" s="155" t="s">
        <v>53</v>
      </c>
      <c r="C57" s="142">
        <v>629</v>
      </c>
      <c r="D57" s="142">
        <v>5</v>
      </c>
      <c r="E57" s="142">
        <v>2346</v>
      </c>
      <c r="F57" s="143">
        <f t="shared" si="0"/>
        <v>2980</v>
      </c>
    </row>
    <row r="58" spans="1:6" ht="15">
      <c r="A58" s="519"/>
      <c r="B58" s="155" t="s">
        <v>54</v>
      </c>
      <c r="C58" s="142">
        <v>316</v>
      </c>
      <c r="D58" s="142">
        <v>0</v>
      </c>
      <c r="E58" s="142">
        <v>1776</v>
      </c>
      <c r="F58" s="143">
        <f t="shared" si="0"/>
        <v>2092</v>
      </c>
    </row>
    <row r="59" spans="1:6" ht="15">
      <c r="A59" s="519"/>
      <c r="B59" s="155" t="s">
        <v>55</v>
      </c>
      <c r="C59" s="142">
        <v>81</v>
      </c>
      <c r="D59" s="142">
        <v>0</v>
      </c>
      <c r="E59" s="142">
        <v>746</v>
      </c>
      <c r="F59" s="143">
        <f t="shared" si="0"/>
        <v>827</v>
      </c>
    </row>
    <row r="60" spans="1:6" ht="15">
      <c r="A60" s="519"/>
      <c r="B60" s="155" t="s">
        <v>56</v>
      </c>
      <c r="C60" s="142">
        <v>21</v>
      </c>
      <c r="D60" s="142">
        <v>0</v>
      </c>
      <c r="E60" s="142">
        <v>356</v>
      </c>
      <c r="F60" s="143">
        <f t="shared" si="0"/>
        <v>377</v>
      </c>
    </row>
    <row r="61" spans="1:6" ht="15">
      <c r="A61" s="519"/>
      <c r="B61" s="155" t="s">
        <v>57</v>
      </c>
      <c r="C61" s="142">
        <v>5</v>
      </c>
      <c r="D61" s="142">
        <v>0</v>
      </c>
      <c r="E61" s="142">
        <v>167</v>
      </c>
      <c r="F61" s="143">
        <f t="shared" si="0"/>
        <v>172</v>
      </c>
    </row>
    <row r="62" spans="1:6" ht="15.75" thickBot="1">
      <c r="A62" s="520"/>
      <c r="B62" s="156" t="s">
        <v>135</v>
      </c>
      <c r="C62" s="151">
        <v>0</v>
      </c>
      <c r="D62" s="151">
        <v>0</v>
      </c>
      <c r="E62" s="151">
        <v>210</v>
      </c>
      <c r="F62" s="152">
        <f t="shared" si="0"/>
        <v>210</v>
      </c>
    </row>
    <row r="63" spans="1:6" ht="15.75" thickTop="1">
      <c r="A63" s="447" t="s">
        <v>86</v>
      </c>
      <c r="B63" s="447"/>
      <c r="C63" s="447"/>
      <c r="D63" s="447"/>
      <c r="E63" s="447"/>
      <c r="F63" s="447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108" ht="30.75" customHeight="1"/>
  </sheetData>
  <sheetProtection/>
  <mergeCells count="5">
    <mergeCell ref="A23:A42"/>
    <mergeCell ref="A43:A62"/>
    <mergeCell ref="A3:A22"/>
    <mergeCell ref="A1:F1"/>
    <mergeCell ref="A63:F63"/>
  </mergeCells>
  <printOptions/>
  <pageMargins left="0.24" right="0.24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25.28125" style="0" customWidth="1"/>
    <col min="2" max="2" width="14.7109375" style="0" customWidth="1"/>
    <col min="3" max="3" width="14.8515625" style="0" customWidth="1"/>
    <col min="4" max="4" width="10.421875" style="0" customWidth="1"/>
    <col min="5" max="5" width="13.28125" style="0" customWidth="1"/>
    <col min="6" max="6" width="15.57421875" style="0" customWidth="1"/>
    <col min="8" max="8" width="14.421875" style="0" customWidth="1"/>
    <col min="9" max="9" width="13.7109375" style="0" customWidth="1"/>
    <col min="10" max="10" width="11.8515625" style="0" customWidth="1"/>
  </cols>
  <sheetData>
    <row r="1" spans="1:10" ht="31.5" customHeight="1" thickBot="1">
      <c r="A1" s="521" t="s">
        <v>297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8.75" customHeight="1" thickBot="1" thickTop="1">
      <c r="A2" s="524" t="s">
        <v>291</v>
      </c>
      <c r="B2" s="523" t="s">
        <v>293</v>
      </c>
      <c r="C2" s="523"/>
      <c r="D2" s="523"/>
      <c r="E2" s="523"/>
      <c r="F2" s="523"/>
      <c r="G2" s="523"/>
      <c r="H2" s="523"/>
      <c r="I2" s="523"/>
      <c r="J2" s="523"/>
    </row>
    <row r="3" spans="1:10" ht="17.25" customHeight="1" thickBot="1" thickTop="1">
      <c r="A3" s="525"/>
      <c r="B3" s="523" t="s">
        <v>31</v>
      </c>
      <c r="C3" s="527"/>
      <c r="D3" s="527"/>
      <c r="E3" s="523" t="s">
        <v>32</v>
      </c>
      <c r="F3" s="527"/>
      <c r="G3" s="527"/>
      <c r="H3" s="523" t="s">
        <v>292</v>
      </c>
      <c r="I3" s="527"/>
      <c r="J3" s="527"/>
    </row>
    <row r="4" spans="1:10" ht="39" customHeight="1" thickBot="1" thickTop="1">
      <c r="A4" s="525"/>
      <c r="B4" s="306" t="s">
        <v>294</v>
      </c>
      <c r="C4" s="306" t="s">
        <v>295</v>
      </c>
      <c r="D4" s="306" t="s">
        <v>172</v>
      </c>
      <c r="E4" s="306" t="s">
        <v>294</v>
      </c>
      <c r="F4" s="306" t="s">
        <v>295</v>
      </c>
      <c r="G4" s="306" t="s">
        <v>172</v>
      </c>
      <c r="H4" s="306" t="s">
        <v>294</v>
      </c>
      <c r="I4" s="306" t="s">
        <v>295</v>
      </c>
      <c r="J4" s="306" t="s">
        <v>172</v>
      </c>
    </row>
    <row r="5" spans="1:10" ht="16.5" thickBot="1" thickTop="1">
      <c r="A5" s="526"/>
      <c r="B5" s="303" t="s">
        <v>296</v>
      </c>
      <c r="C5" s="303" t="s">
        <v>296</v>
      </c>
      <c r="D5" s="303" t="s">
        <v>296</v>
      </c>
      <c r="E5" s="303" t="s">
        <v>296</v>
      </c>
      <c r="F5" s="303" t="s">
        <v>296</v>
      </c>
      <c r="G5" s="303" t="s">
        <v>296</v>
      </c>
      <c r="H5" s="303" t="s">
        <v>296</v>
      </c>
      <c r="I5" s="303" t="s">
        <v>296</v>
      </c>
      <c r="J5" s="303" t="s">
        <v>296</v>
      </c>
    </row>
    <row r="6" spans="1:10" ht="16.5" thickBot="1" thickTop="1">
      <c r="A6" s="309" t="s">
        <v>0</v>
      </c>
      <c r="B6" s="310">
        <v>100329</v>
      </c>
      <c r="C6" s="310">
        <v>10653</v>
      </c>
      <c r="D6" s="310">
        <v>115312</v>
      </c>
      <c r="E6" s="310">
        <v>77798</v>
      </c>
      <c r="F6" s="310">
        <v>10472</v>
      </c>
      <c r="G6" s="310">
        <v>142924</v>
      </c>
      <c r="H6" s="310">
        <v>178127</v>
      </c>
      <c r="I6" s="310">
        <v>21125</v>
      </c>
      <c r="J6" s="311">
        <v>258236</v>
      </c>
    </row>
    <row r="7" spans="1:10" ht="15.75" thickTop="1">
      <c r="A7" s="304" t="s">
        <v>280</v>
      </c>
      <c r="B7" s="296">
        <v>5920</v>
      </c>
      <c r="C7" s="296">
        <v>401</v>
      </c>
      <c r="D7" s="296">
        <v>14320</v>
      </c>
      <c r="E7" s="296">
        <v>8981</v>
      </c>
      <c r="F7" s="296">
        <v>534</v>
      </c>
      <c r="G7" s="296">
        <v>27749</v>
      </c>
      <c r="H7" s="296">
        <v>14901</v>
      </c>
      <c r="I7" s="296">
        <v>935</v>
      </c>
      <c r="J7" s="307">
        <v>42069</v>
      </c>
    </row>
    <row r="8" spans="1:10" ht="15">
      <c r="A8" s="304" t="s">
        <v>281</v>
      </c>
      <c r="B8" s="296">
        <v>47</v>
      </c>
      <c r="C8" s="296">
        <v>6</v>
      </c>
      <c r="D8" s="296">
        <v>10474</v>
      </c>
      <c r="E8" s="296">
        <v>67</v>
      </c>
      <c r="F8" s="296">
        <v>3</v>
      </c>
      <c r="G8" s="296">
        <v>10582</v>
      </c>
      <c r="H8" s="296">
        <v>114</v>
      </c>
      <c r="I8" s="296">
        <v>9</v>
      </c>
      <c r="J8" s="307">
        <v>21056</v>
      </c>
    </row>
    <row r="9" spans="1:10" ht="15">
      <c r="A9" s="304" t="s">
        <v>282</v>
      </c>
      <c r="B9" s="296">
        <v>2015</v>
      </c>
      <c r="C9" s="296">
        <v>173</v>
      </c>
      <c r="D9" s="296">
        <v>787</v>
      </c>
      <c r="E9" s="296">
        <v>2465</v>
      </c>
      <c r="F9" s="296">
        <v>205</v>
      </c>
      <c r="G9" s="296">
        <v>2053</v>
      </c>
      <c r="H9" s="296">
        <v>4480</v>
      </c>
      <c r="I9" s="296">
        <v>378</v>
      </c>
      <c r="J9" s="307">
        <v>2840</v>
      </c>
    </row>
    <row r="10" spans="1:10" ht="15">
      <c r="A10" s="304" t="s">
        <v>283</v>
      </c>
      <c r="B10" s="296">
        <v>47013</v>
      </c>
      <c r="C10" s="296">
        <v>4662</v>
      </c>
      <c r="D10" s="296">
        <v>53441</v>
      </c>
      <c r="E10" s="296">
        <v>31399</v>
      </c>
      <c r="F10" s="296">
        <v>3729</v>
      </c>
      <c r="G10" s="296">
        <v>58179</v>
      </c>
      <c r="H10" s="296">
        <v>78412</v>
      </c>
      <c r="I10" s="296">
        <v>8391</v>
      </c>
      <c r="J10" s="307">
        <v>111620</v>
      </c>
    </row>
    <row r="11" spans="1:10" ht="15">
      <c r="A11" s="304" t="s">
        <v>284</v>
      </c>
      <c r="B11" s="296">
        <v>35410</v>
      </c>
      <c r="C11" s="296">
        <v>4765</v>
      </c>
      <c r="D11" s="296">
        <v>33040</v>
      </c>
      <c r="E11" s="296">
        <v>25949</v>
      </c>
      <c r="F11" s="296">
        <v>5104</v>
      </c>
      <c r="G11" s="296">
        <v>39920</v>
      </c>
      <c r="H11" s="296">
        <v>61359</v>
      </c>
      <c r="I11" s="296">
        <v>9869</v>
      </c>
      <c r="J11" s="307">
        <v>72960</v>
      </c>
    </row>
    <row r="12" spans="1:10" ht="15">
      <c r="A12" s="304" t="s">
        <v>285</v>
      </c>
      <c r="B12" s="296">
        <v>1621</v>
      </c>
      <c r="C12" s="296">
        <v>134</v>
      </c>
      <c r="D12" s="296">
        <v>486</v>
      </c>
      <c r="E12" s="296">
        <v>1612</v>
      </c>
      <c r="F12" s="296">
        <v>161</v>
      </c>
      <c r="G12" s="296">
        <v>650</v>
      </c>
      <c r="H12" s="296">
        <v>3233</v>
      </c>
      <c r="I12" s="296">
        <v>295</v>
      </c>
      <c r="J12" s="307">
        <v>1136</v>
      </c>
    </row>
    <row r="13" spans="1:10" ht="15.75" customHeight="1" thickBot="1">
      <c r="A13" s="305" t="s">
        <v>286</v>
      </c>
      <c r="B13" s="300">
        <v>8303</v>
      </c>
      <c r="C13" s="300">
        <v>512</v>
      </c>
      <c r="D13" s="300">
        <v>2764</v>
      </c>
      <c r="E13" s="300">
        <v>7325</v>
      </c>
      <c r="F13" s="300">
        <v>736</v>
      </c>
      <c r="G13" s="300">
        <v>3791</v>
      </c>
      <c r="H13" s="300">
        <v>15628</v>
      </c>
      <c r="I13" s="300">
        <v>1248</v>
      </c>
      <c r="J13" s="308">
        <v>6555</v>
      </c>
    </row>
    <row r="14" ht="15.75" thickTop="1"/>
  </sheetData>
  <sheetProtection/>
  <mergeCells count="6">
    <mergeCell ref="A1:J1"/>
    <mergeCell ref="B2:J2"/>
    <mergeCell ref="A2:A5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127">
      <selection activeCell="A146" sqref="A146:U146"/>
    </sheetView>
  </sheetViews>
  <sheetFormatPr defaultColWidth="9.140625" defaultRowHeight="15"/>
  <cols>
    <col min="1" max="1" width="40.00390625" style="0" customWidth="1"/>
    <col min="21" max="21" width="13.421875" style="0" customWidth="1"/>
  </cols>
  <sheetData>
    <row r="1" spans="1:21" ht="36" customHeight="1" thickBot="1">
      <c r="A1" s="521" t="s">
        <v>187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30"/>
    </row>
    <row r="2" spans="1:21" ht="24" customHeight="1" thickTop="1">
      <c r="A2" s="531"/>
      <c r="B2" s="533" t="s">
        <v>168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28" t="s">
        <v>0</v>
      </c>
    </row>
    <row r="3" spans="1:21" ht="18.75" customHeight="1" thickBot="1">
      <c r="A3" s="532"/>
      <c r="B3" s="144" t="s">
        <v>40</v>
      </c>
      <c r="C3" s="144" t="s">
        <v>41</v>
      </c>
      <c r="D3" s="144" t="s">
        <v>42</v>
      </c>
      <c r="E3" s="144" t="s">
        <v>43</v>
      </c>
      <c r="F3" s="144" t="s">
        <v>44</v>
      </c>
      <c r="G3" s="144" t="s">
        <v>45</v>
      </c>
      <c r="H3" s="144" t="s">
        <v>46</v>
      </c>
      <c r="I3" s="144" t="s">
        <v>47</v>
      </c>
      <c r="J3" s="144" t="s">
        <v>48</v>
      </c>
      <c r="K3" s="144" t="s">
        <v>49</v>
      </c>
      <c r="L3" s="144" t="s">
        <v>50</v>
      </c>
      <c r="M3" s="144" t="s">
        <v>51</v>
      </c>
      <c r="N3" s="144" t="s">
        <v>52</v>
      </c>
      <c r="O3" s="144" t="s">
        <v>53</v>
      </c>
      <c r="P3" s="144" t="s">
        <v>54</v>
      </c>
      <c r="Q3" s="144" t="s">
        <v>55</v>
      </c>
      <c r="R3" s="144" t="s">
        <v>56</v>
      </c>
      <c r="S3" s="144" t="s">
        <v>57</v>
      </c>
      <c r="T3" s="144" t="s">
        <v>135</v>
      </c>
      <c r="U3" s="529"/>
    </row>
    <row r="4" spans="1:21" ht="30.75" customHeight="1" thickBot="1" thickTop="1">
      <c r="A4" s="162" t="s">
        <v>232</v>
      </c>
      <c r="B4" s="150">
        <f>SUM(B5:B18)</f>
        <v>52741</v>
      </c>
      <c r="C4" s="150">
        <f aca="true" t="shared" si="0" ref="C4:T4">SUM(C5:C18)</f>
        <v>45610</v>
      </c>
      <c r="D4" s="150">
        <f t="shared" si="0"/>
        <v>20091</v>
      </c>
      <c r="E4" s="150">
        <f t="shared" si="0"/>
        <v>9147</v>
      </c>
      <c r="F4" s="150">
        <f t="shared" si="0"/>
        <v>5943</v>
      </c>
      <c r="G4" s="150">
        <f t="shared" si="0"/>
        <v>5023</v>
      </c>
      <c r="H4" s="150">
        <f t="shared" si="0"/>
        <v>5331</v>
      </c>
      <c r="I4" s="150">
        <f t="shared" si="0"/>
        <v>5328</v>
      </c>
      <c r="J4" s="150">
        <f t="shared" si="0"/>
        <v>5472</v>
      </c>
      <c r="K4" s="150">
        <f t="shared" si="0"/>
        <v>5183</v>
      </c>
      <c r="L4" s="150">
        <f t="shared" si="0"/>
        <v>3671</v>
      </c>
      <c r="M4" s="150">
        <f t="shared" si="0"/>
        <v>4631</v>
      </c>
      <c r="N4" s="150">
        <f t="shared" si="0"/>
        <v>6995</v>
      </c>
      <c r="O4" s="150">
        <f t="shared" si="0"/>
        <v>6346</v>
      </c>
      <c r="P4" s="150">
        <f t="shared" si="0"/>
        <v>4748</v>
      </c>
      <c r="Q4" s="150">
        <f t="shared" si="0"/>
        <v>2055</v>
      </c>
      <c r="R4" s="150">
        <f t="shared" si="0"/>
        <v>1043</v>
      </c>
      <c r="S4" s="150">
        <f t="shared" si="0"/>
        <v>486</v>
      </c>
      <c r="T4" s="150">
        <f t="shared" si="0"/>
        <v>2</v>
      </c>
      <c r="U4" s="163">
        <f>SUM(B4:T4)</f>
        <v>189846</v>
      </c>
    </row>
    <row r="5" spans="1:21" ht="15.75" thickTop="1">
      <c r="A5" s="154" t="s">
        <v>173</v>
      </c>
      <c r="B5" s="142">
        <v>278</v>
      </c>
      <c r="C5" s="142">
        <v>671</v>
      </c>
      <c r="D5" s="142">
        <v>765</v>
      </c>
      <c r="E5" s="142">
        <v>562</v>
      </c>
      <c r="F5" s="142">
        <v>654</v>
      </c>
      <c r="G5" s="142">
        <v>699</v>
      </c>
      <c r="H5" s="142">
        <v>1011</v>
      </c>
      <c r="I5" s="142">
        <v>1140</v>
      </c>
      <c r="J5" s="142">
        <v>1452</v>
      </c>
      <c r="K5" s="142">
        <v>1543</v>
      </c>
      <c r="L5" s="142">
        <v>948</v>
      </c>
      <c r="M5" s="142">
        <v>1157</v>
      </c>
      <c r="N5" s="142">
        <v>2057</v>
      </c>
      <c r="O5" s="142">
        <v>1908</v>
      </c>
      <c r="P5" s="142">
        <v>1495</v>
      </c>
      <c r="Q5" s="142">
        <v>654</v>
      </c>
      <c r="R5" s="142">
        <v>302</v>
      </c>
      <c r="S5" s="142">
        <v>151</v>
      </c>
      <c r="T5" s="142">
        <v>1</v>
      </c>
      <c r="U5" s="164">
        <f aca="true" t="shared" si="1" ref="U5:U18">SUM(B5:T5)</f>
        <v>17448</v>
      </c>
    </row>
    <row r="6" spans="1:21" ht="15">
      <c r="A6" s="155" t="s">
        <v>174</v>
      </c>
      <c r="B6" s="142">
        <v>15</v>
      </c>
      <c r="C6" s="142">
        <v>732</v>
      </c>
      <c r="D6" s="142">
        <v>843</v>
      </c>
      <c r="E6" s="142">
        <v>498</v>
      </c>
      <c r="F6" s="142">
        <v>246</v>
      </c>
      <c r="G6" s="142">
        <v>123</v>
      </c>
      <c r="H6" s="142">
        <v>31</v>
      </c>
      <c r="I6" s="142">
        <v>4</v>
      </c>
      <c r="J6" s="142">
        <v>0</v>
      </c>
      <c r="K6" s="142">
        <v>0</v>
      </c>
      <c r="L6" s="142">
        <v>2</v>
      </c>
      <c r="M6" s="142">
        <v>0</v>
      </c>
      <c r="N6" s="142">
        <v>0</v>
      </c>
      <c r="O6" s="142">
        <v>2</v>
      </c>
      <c r="P6" s="142">
        <v>0</v>
      </c>
      <c r="Q6" s="142">
        <v>0</v>
      </c>
      <c r="R6" s="142">
        <v>0</v>
      </c>
      <c r="S6" s="142">
        <v>1</v>
      </c>
      <c r="T6" s="142">
        <v>0</v>
      </c>
      <c r="U6" s="164">
        <f t="shared" si="1"/>
        <v>2497</v>
      </c>
    </row>
    <row r="7" spans="1:21" ht="15">
      <c r="A7" s="155" t="s">
        <v>175</v>
      </c>
      <c r="B7" s="142">
        <f>+B22+B36</f>
        <v>136</v>
      </c>
      <c r="C7" s="142">
        <f aca="true" t="shared" si="2" ref="C7:T7">+C22+C36</f>
        <v>1597</v>
      </c>
      <c r="D7" s="142">
        <f t="shared" si="2"/>
        <v>2795</v>
      </c>
      <c r="E7" s="142">
        <f t="shared" si="2"/>
        <v>2240</v>
      </c>
      <c r="F7" s="142">
        <f t="shared" si="2"/>
        <v>1895</v>
      </c>
      <c r="G7" s="142">
        <f t="shared" si="2"/>
        <v>1764</v>
      </c>
      <c r="H7" s="142">
        <f t="shared" si="2"/>
        <v>1860</v>
      </c>
      <c r="I7" s="142">
        <f t="shared" si="2"/>
        <v>1793</v>
      </c>
      <c r="J7" s="142">
        <f t="shared" si="2"/>
        <v>1631</v>
      </c>
      <c r="K7" s="142">
        <f t="shared" si="2"/>
        <v>1178</v>
      </c>
      <c r="L7" s="142">
        <f t="shared" si="2"/>
        <v>503</v>
      </c>
      <c r="M7" s="142">
        <f t="shared" si="2"/>
        <v>457</v>
      </c>
      <c r="N7" s="142">
        <f t="shared" si="2"/>
        <v>369</v>
      </c>
      <c r="O7" s="142">
        <f t="shared" si="2"/>
        <v>225</v>
      </c>
      <c r="P7" s="142">
        <f t="shared" si="2"/>
        <v>72</v>
      </c>
      <c r="Q7" s="142">
        <f t="shared" si="2"/>
        <v>33</v>
      </c>
      <c r="R7" s="142">
        <f t="shared" si="2"/>
        <v>10</v>
      </c>
      <c r="S7" s="142">
        <f t="shared" si="2"/>
        <v>2</v>
      </c>
      <c r="T7" s="142">
        <f t="shared" si="2"/>
        <v>0</v>
      </c>
      <c r="U7" s="164">
        <f t="shared" si="1"/>
        <v>18560</v>
      </c>
    </row>
    <row r="8" spans="1:21" ht="15">
      <c r="A8" s="155" t="s">
        <v>176</v>
      </c>
      <c r="B8" s="142">
        <v>43656</v>
      </c>
      <c r="C8" s="142">
        <v>32632</v>
      </c>
      <c r="D8" s="142">
        <v>6875</v>
      </c>
      <c r="E8" s="142">
        <v>1367</v>
      </c>
      <c r="F8" s="142">
        <v>235</v>
      </c>
      <c r="G8" s="142">
        <v>73</v>
      </c>
      <c r="H8" s="142">
        <v>12</v>
      </c>
      <c r="I8" s="142">
        <v>8</v>
      </c>
      <c r="J8" s="142">
        <v>6</v>
      </c>
      <c r="K8" s="142">
        <v>5</v>
      </c>
      <c r="L8" s="142">
        <v>3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64">
        <f t="shared" si="1"/>
        <v>84872</v>
      </c>
    </row>
    <row r="9" spans="1:21" ht="15">
      <c r="A9" s="155" t="s">
        <v>177</v>
      </c>
      <c r="B9" s="142">
        <v>12</v>
      </c>
      <c r="C9" s="142">
        <v>284</v>
      </c>
      <c r="D9" s="142">
        <v>487</v>
      </c>
      <c r="E9" s="142">
        <v>333</v>
      </c>
      <c r="F9" s="142">
        <v>194</v>
      </c>
      <c r="G9" s="142">
        <v>150</v>
      </c>
      <c r="H9" s="142">
        <v>125</v>
      </c>
      <c r="I9" s="142">
        <v>93</v>
      </c>
      <c r="J9" s="142">
        <v>55</v>
      </c>
      <c r="K9" s="142">
        <v>36</v>
      </c>
      <c r="L9" s="142">
        <v>9</v>
      </c>
      <c r="M9" s="142">
        <v>5</v>
      </c>
      <c r="N9" s="142">
        <v>2</v>
      </c>
      <c r="O9" s="142">
        <v>1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64">
        <f t="shared" si="1"/>
        <v>1786</v>
      </c>
    </row>
    <row r="10" spans="1:21" ht="24">
      <c r="A10" s="155" t="s">
        <v>178</v>
      </c>
      <c r="B10" s="142">
        <v>6</v>
      </c>
      <c r="C10" s="142">
        <v>258</v>
      </c>
      <c r="D10" s="142">
        <v>418</v>
      </c>
      <c r="E10" s="142">
        <v>269</v>
      </c>
      <c r="F10" s="142">
        <v>128</v>
      </c>
      <c r="G10" s="142">
        <v>104</v>
      </c>
      <c r="H10" s="142">
        <v>82</v>
      </c>
      <c r="I10" s="142">
        <v>61</v>
      </c>
      <c r="J10" s="142">
        <v>42</v>
      </c>
      <c r="K10" s="142">
        <v>26</v>
      </c>
      <c r="L10" s="142">
        <v>7</v>
      </c>
      <c r="M10" s="142">
        <v>6</v>
      </c>
      <c r="N10" s="142">
        <v>2</v>
      </c>
      <c r="O10" s="142">
        <v>3</v>
      </c>
      <c r="P10" s="142">
        <v>0</v>
      </c>
      <c r="Q10" s="142">
        <v>1</v>
      </c>
      <c r="R10" s="142">
        <v>0</v>
      </c>
      <c r="S10" s="142">
        <v>0</v>
      </c>
      <c r="T10" s="142">
        <v>0</v>
      </c>
      <c r="U10" s="164">
        <f t="shared" si="1"/>
        <v>1413</v>
      </c>
    </row>
    <row r="11" spans="1:21" ht="15">
      <c r="A11" s="155" t="s">
        <v>179</v>
      </c>
      <c r="B11" s="142">
        <v>104</v>
      </c>
      <c r="C11" s="142">
        <v>651</v>
      </c>
      <c r="D11" s="142">
        <v>456</v>
      </c>
      <c r="E11" s="142">
        <v>228</v>
      </c>
      <c r="F11" s="142">
        <v>144</v>
      </c>
      <c r="G11" s="142">
        <v>114</v>
      </c>
      <c r="H11" s="142">
        <v>142</v>
      </c>
      <c r="I11" s="142">
        <v>162</v>
      </c>
      <c r="J11" s="142">
        <v>145</v>
      </c>
      <c r="K11" s="142">
        <v>100</v>
      </c>
      <c r="L11" s="142">
        <v>49</v>
      </c>
      <c r="M11" s="142">
        <v>39</v>
      </c>
      <c r="N11" s="142">
        <v>43</v>
      </c>
      <c r="O11" s="142">
        <v>32</v>
      </c>
      <c r="P11" s="142">
        <v>32</v>
      </c>
      <c r="Q11" s="142">
        <v>9</v>
      </c>
      <c r="R11" s="142">
        <v>10</v>
      </c>
      <c r="S11" s="142">
        <v>5</v>
      </c>
      <c r="T11" s="142">
        <v>0</v>
      </c>
      <c r="U11" s="164">
        <f t="shared" si="1"/>
        <v>2465</v>
      </c>
    </row>
    <row r="12" spans="1:21" ht="15">
      <c r="A12" s="155" t="s">
        <v>180</v>
      </c>
      <c r="B12" s="142">
        <v>211</v>
      </c>
      <c r="C12" s="142">
        <v>1180</v>
      </c>
      <c r="D12" s="142">
        <v>655</v>
      </c>
      <c r="E12" s="142">
        <v>190</v>
      </c>
      <c r="F12" s="142">
        <v>107</v>
      </c>
      <c r="G12" s="142">
        <v>81</v>
      </c>
      <c r="H12" s="142">
        <v>90</v>
      </c>
      <c r="I12" s="142">
        <v>104</v>
      </c>
      <c r="J12" s="142">
        <v>78</v>
      </c>
      <c r="K12" s="142">
        <v>50</v>
      </c>
      <c r="L12" s="142">
        <v>32</v>
      </c>
      <c r="M12" s="142">
        <v>13</v>
      </c>
      <c r="N12" s="142">
        <v>33</v>
      </c>
      <c r="O12" s="142">
        <v>21</v>
      </c>
      <c r="P12" s="142">
        <v>13</v>
      </c>
      <c r="Q12" s="142">
        <v>4</v>
      </c>
      <c r="R12" s="142">
        <v>4</v>
      </c>
      <c r="S12" s="142">
        <v>1</v>
      </c>
      <c r="T12" s="142">
        <v>0</v>
      </c>
      <c r="U12" s="164">
        <f t="shared" si="1"/>
        <v>2867</v>
      </c>
    </row>
    <row r="13" spans="1:21" ht="15">
      <c r="A13" s="155" t="s">
        <v>181</v>
      </c>
      <c r="B13" s="142">
        <v>7704</v>
      </c>
      <c r="C13" s="142">
        <v>1683</v>
      </c>
      <c r="D13" s="142">
        <v>15</v>
      </c>
      <c r="E13" s="142">
        <v>7</v>
      </c>
      <c r="F13" s="142">
        <v>7</v>
      </c>
      <c r="G13" s="142">
        <v>7</v>
      </c>
      <c r="H13" s="142">
        <v>18</v>
      </c>
      <c r="I13" s="142">
        <v>79</v>
      </c>
      <c r="J13" s="142">
        <v>215</v>
      </c>
      <c r="K13" s="142">
        <v>352</v>
      </c>
      <c r="L13" s="142">
        <v>566</v>
      </c>
      <c r="M13" s="142">
        <v>874</v>
      </c>
      <c r="N13" s="142">
        <v>1544</v>
      </c>
      <c r="O13" s="142">
        <v>1519</v>
      </c>
      <c r="P13" s="142">
        <v>1210</v>
      </c>
      <c r="Q13" s="142">
        <v>579</v>
      </c>
      <c r="R13" s="142">
        <v>331</v>
      </c>
      <c r="S13" s="142">
        <v>161</v>
      </c>
      <c r="T13" s="142">
        <v>0</v>
      </c>
      <c r="U13" s="164">
        <f t="shared" si="1"/>
        <v>16871</v>
      </c>
    </row>
    <row r="14" spans="1:21" ht="15">
      <c r="A14" s="155" t="s">
        <v>182</v>
      </c>
      <c r="B14" s="142">
        <v>73</v>
      </c>
      <c r="C14" s="142">
        <v>141</v>
      </c>
      <c r="D14" s="142">
        <v>131</v>
      </c>
      <c r="E14" s="142">
        <v>99</v>
      </c>
      <c r="F14" s="142">
        <v>120</v>
      </c>
      <c r="G14" s="142">
        <v>90</v>
      </c>
      <c r="H14" s="142">
        <v>149</v>
      </c>
      <c r="I14" s="142">
        <v>153</v>
      </c>
      <c r="J14" s="142">
        <v>181</v>
      </c>
      <c r="K14" s="142">
        <v>233</v>
      </c>
      <c r="L14" s="142">
        <v>233</v>
      </c>
      <c r="M14" s="142">
        <v>281</v>
      </c>
      <c r="N14" s="142">
        <v>582</v>
      </c>
      <c r="O14" s="142">
        <v>653</v>
      </c>
      <c r="P14" s="142">
        <v>608</v>
      </c>
      <c r="Q14" s="142">
        <v>257</v>
      </c>
      <c r="R14" s="142">
        <v>148</v>
      </c>
      <c r="S14" s="142">
        <v>87</v>
      </c>
      <c r="T14" s="142">
        <v>0</v>
      </c>
      <c r="U14" s="164">
        <f t="shared" si="1"/>
        <v>4219</v>
      </c>
    </row>
    <row r="15" spans="1:21" ht="15">
      <c r="A15" s="155" t="s">
        <v>183</v>
      </c>
      <c r="B15" s="142">
        <v>0</v>
      </c>
      <c r="C15" s="142">
        <v>3</v>
      </c>
      <c r="D15" s="142">
        <v>4</v>
      </c>
      <c r="E15" s="142">
        <v>8</v>
      </c>
      <c r="F15" s="142">
        <v>7</v>
      </c>
      <c r="G15" s="142">
        <v>14</v>
      </c>
      <c r="H15" s="142">
        <v>28</v>
      </c>
      <c r="I15" s="142">
        <v>86</v>
      </c>
      <c r="J15" s="142">
        <v>298</v>
      </c>
      <c r="K15" s="142">
        <v>626</v>
      </c>
      <c r="L15" s="142">
        <v>847</v>
      </c>
      <c r="M15" s="142">
        <v>1366</v>
      </c>
      <c r="N15" s="142">
        <v>1893</v>
      </c>
      <c r="O15" s="142">
        <v>1606</v>
      </c>
      <c r="P15" s="142">
        <v>1080</v>
      </c>
      <c r="Q15" s="142">
        <v>429</v>
      </c>
      <c r="R15" s="142">
        <v>197</v>
      </c>
      <c r="S15" s="142">
        <v>61</v>
      </c>
      <c r="T15" s="142">
        <v>0</v>
      </c>
      <c r="U15" s="164">
        <f t="shared" si="1"/>
        <v>8553</v>
      </c>
    </row>
    <row r="16" spans="1:21" ht="15">
      <c r="A16" s="155" t="s">
        <v>184</v>
      </c>
      <c r="B16" s="142">
        <v>47</v>
      </c>
      <c r="C16" s="142">
        <v>1035</v>
      </c>
      <c r="D16" s="142">
        <v>1324</v>
      </c>
      <c r="E16" s="142">
        <v>683</v>
      </c>
      <c r="F16" s="142">
        <v>449</v>
      </c>
      <c r="G16" s="142">
        <v>343</v>
      </c>
      <c r="H16" s="142">
        <v>374</v>
      </c>
      <c r="I16" s="142">
        <v>349</v>
      </c>
      <c r="J16" s="142">
        <v>263</v>
      </c>
      <c r="K16" s="142">
        <v>203</v>
      </c>
      <c r="L16" s="142">
        <v>63</v>
      </c>
      <c r="M16" s="142">
        <v>59</v>
      </c>
      <c r="N16" s="142">
        <v>36</v>
      </c>
      <c r="O16" s="142">
        <v>18</v>
      </c>
      <c r="P16" s="142">
        <v>7</v>
      </c>
      <c r="Q16" s="142">
        <v>7</v>
      </c>
      <c r="R16" s="142">
        <v>0</v>
      </c>
      <c r="S16" s="142">
        <v>2</v>
      </c>
      <c r="T16" s="142">
        <v>0</v>
      </c>
      <c r="U16" s="164">
        <f t="shared" si="1"/>
        <v>5262</v>
      </c>
    </row>
    <row r="17" spans="1:21" ht="15">
      <c r="A17" s="155" t="s">
        <v>185</v>
      </c>
      <c r="B17" s="142">
        <v>436</v>
      </c>
      <c r="C17" s="142">
        <v>4162</v>
      </c>
      <c r="D17" s="142">
        <v>4779</v>
      </c>
      <c r="E17" s="142">
        <v>2394</v>
      </c>
      <c r="F17" s="142">
        <v>1581</v>
      </c>
      <c r="G17" s="142">
        <v>1340</v>
      </c>
      <c r="H17" s="142">
        <v>1307</v>
      </c>
      <c r="I17" s="142">
        <v>1202</v>
      </c>
      <c r="J17" s="142">
        <v>1011</v>
      </c>
      <c r="K17" s="142">
        <v>765</v>
      </c>
      <c r="L17" s="142">
        <v>389</v>
      </c>
      <c r="M17" s="142">
        <v>356</v>
      </c>
      <c r="N17" s="142">
        <v>413</v>
      </c>
      <c r="O17" s="142">
        <v>329</v>
      </c>
      <c r="P17" s="142">
        <v>222</v>
      </c>
      <c r="Q17" s="142">
        <v>80</v>
      </c>
      <c r="R17" s="142">
        <v>41</v>
      </c>
      <c r="S17" s="142">
        <v>15</v>
      </c>
      <c r="T17" s="142">
        <v>1</v>
      </c>
      <c r="U17" s="164">
        <f t="shared" si="1"/>
        <v>20823</v>
      </c>
    </row>
    <row r="18" spans="1:21" ht="15.75" thickBot="1">
      <c r="A18" s="156" t="s">
        <v>186</v>
      </c>
      <c r="B18" s="151">
        <v>63</v>
      </c>
      <c r="C18" s="151">
        <v>581</v>
      </c>
      <c r="D18" s="151">
        <v>544</v>
      </c>
      <c r="E18" s="151">
        <v>269</v>
      </c>
      <c r="F18" s="151">
        <v>176</v>
      </c>
      <c r="G18" s="151">
        <v>121</v>
      </c>
      <c r="H18" s="151">
        <v>102</v>
      </c>
      <c r="I18" s="151">
        <v>94</v>
      </c>
      <c r="J18" s="151">
        <v>95</v>
      </c>
      <c r="K18" s="151">
        <v>66</v>
      </c>
      <c r="L18" s="151">
        <v>20</v>
      </c>
      <c r="M18" s="151">
        <v>18</v>
      </c>
      <c r="N18" s="151">
        <v>21</v>
      </c>
      <c r="O18" s="151">
        <v>29</v>
      </c>
      <c r="P18" s="151">
        <v>9</v>
      </c>
      <c r="Q18" s="151">
        <v>2</v>
      </c>
      <c r="R18" s="151">
        <v>0</v>
      </c>
      <c r="S18" s="151">
        <v>0</v>
      </c>
      <c r="T18" s="151">
        <v>0</v>
      </c>
      <c r="U18" s="165">
        <f t="shared" si="1"/>
        <v>2210</v>
      </c>
    </row>
    <row r="19" spans="1:21" ht="21" customHeight="1" thickBot="1" thickTop="1">
      <c r="A19" s="166" t="s">
        <v>233</v>
      </c>
      <c r="B19" s="160">
        <f>SUM(B20:B33)</f>
        <v>26181</v>
      </c>
      <c r="C19" s="160">
        <f aca="true" t="shared" si="3" ref="C19:U19">SUM(C20:C33)</f>
        <v>24023</v>
      </c>
      <c r="D19" s="160">
        <f t="shared" si="3"/>
        <v>11532</v>
      </c>
      <c r="E19" s="160">
        <f t="shared" si="3"/>
        <v>5839</v>
      </c>
      <c r="F19" s="160">
        <f t="shared" si="3"/>
        <v>3978</v>
      </c>
      <c r="G19" s="160">
        <f t="shared" si="3"/>
        <v>3411</v>
      </c>
      <c r="H19" s="160">
        <f t="shared" si="3"/>
        <v>3792</v>
      </c>
      <c r="I19" s="160">
        <f t="shared" si="3"/>
        <v>3761</v>
      </c>
      <c r="J19" s="160">
        <f t="shared" si="3"/>
        <v>3991</v>
      </c>
      <c r="K19" s="160">
        <f t="shared" si="3"/>
        <v>3707</v>
      </c>
      <c r="L19" s="160">
        <f t="shared" si="3"/>
        <v>2470</v>
      </c>
      <c r="M19" s="160">
        <f t="shared" si="3"/>
        <v>3031</v>
      </c>
      <c r="N19" s="160">
        <f t="shared" si="3"/>
        <v>4505</v>
      </c>
      <c r="O19" s="160">
        <f t="shared" si="3"/>
        <v>4014</v>
      </c>
      <c r="P19" s="160">
        <f t="shared" si="3"/>
        <v>2975</v>
      </c>
      <c r="Q19" s="160">
        <f t="shared" si="3"/>
        <v>1309</v>
      </c>
      <c r="R19" s="160">
        <f t="shared" si="3"/>
        <v>687</v>
      </c>
      <c r="S19" s="160">
        <f t="shared" si="3"/>
        <v>320</v>
      </c>
      <c r="T19" s="160">
        <f t="shared" si="3"/>
        <v>1</v>
      </c>
      <c r="U19" s="167">
        <f t="shared" si="3"/>
        <v>109527</v>
      </c>
    </row>
    <row r="20" spans="1:21" ht="15.75" thickTop="1">
      <c r="A20" s="154" t="s">
        <v>173</v>
      </c>
      <c r="B20" s="142">
        <v>110</v>
      </c>
      <c r="C20" s="142">
        <v>317</v>
      </c>
      <c r="D20" s="142">
        <v>365</v>
      </c>
      <c r="E20" s="142">
        <v>261</v>
      </c>
      <c r="F20" s="142">
        <v>304</v>
      </c>
      <c r="G20" s="142">
        <v>350</v>
      </c>
      <c r="H20" s="142">
        <v>576</v>
      </c>
      <c r="I20" s="142">
        <v>683</v>
      </c>
      <c r="J20" s="142">
        <v>976</v>
      </c>
      <c r="K20" s="142">
        <v>1062</v>
      </c>
      <c r="L20" s="142">
        <v>629</v>
      </c>
      <c r="M20" s="142">
        <v>796</v>
      </c>
      <c r="N20" s="142">
        <v>1406</v>
      </c>
      <c r="O20" s="142">
        <v>1257</v>
      </c>
      <c r="P20" s="142">
        <v>951</v>
      </c>
      <c r="Q20" s="142">
        <v>431</v>
      </c>
      <c r="R20" s="142">
        <v>218</v>
      </c>
      <c r="S20" s="142">
        <v>90</v>
      </c>
      <c r="T20" s="142">
        <v>1</v>
      </c>
      <c r="U20" s="164">
        <f aca="true" t="shared" si="4" ref="U20:U47">SUM(B20:T20)</f>
        <v>10783</v>
      </c>
    </row>
    <row r="21" spans="1:21" ht="15">
      <c r="A21" s="155" t="s">
        <v>174</v>
      </c>
      <c r="B21" s="142">
        <v>12</v>
      </c>
      <c r="C21" s="142">
        <v>719</v>
      </c>
      <c r="D21" s="142">
        <v>833</v>
      </c>
      <c r="E21" s="142">
        <v>492</v>
      </c>
      <c r="F21" s="142">
        <v>240</v>
      </c>
      <c r="G21" s="142">
        <v>122</v>
      </c>
      <c r="H21" s="142">
        <v>31</v>
      </c>
      <c r="I21" s="142">
        <v>4</v>
      </c>
      <c r="J21" s="142">
        <v>0</v>
      </c>
      <c r="K21" s="142">
        <v>0</v>
      </c>
      <c r="L21" s="142">
        <v>2</v>
      </c>
      <c r="M21" s="142">
        <v>0</v>
      </c>
      <c r="N21" s="142">
        <v>0</v>
      </c>
      <c r="O21" s="142">
        <v>2</v>
      </c>
      <c r="P21" s="142">
        <v>0</v>
      </c>
      <c r="Q21" s="142">
        <v>0</v>
      </c>
      <c r="R21" s="142">
        <v>0</v>
      </c>
      <c r="S21" s="142">
        <v>1</v>
      </c>
      <c r="T21" s="142">
        <v>0</v>
      </c>
      <c r="U21" s="164">
        <f t="shared" si="4"/>
        <v>2458</v>
      </c>
    </row>
    <row r="22" spans="1:21" ht="15">
      <c r="A22" s="155" t="s">
        <v>175</v>
      </c>
      <c r="B22" s="142">
        <v>69</v>
      </c>
      <c r="C22" s="142">
        <v>1190</v>
      </c>
      <c r="D22" s="142">
        <v>2401</v>
      </c>
      <c r="E22" s="142">
        <v>2003</v>
      </c>
      <c r="F22" s="142">
        <v>1724</v>
      </c>
      <c r="G22" s="142">
        <v>1608</v>
      </c>
      <c r="H22" s="142">
        <v>1715</v>
      </c>
      <c r="I22" s="142">
        <v>1621</v>
      </c>
      <c r="J22" s="142">
        <v>1491</v>
      </c>
      <c r="K22" s="142">
        <v>1078</v>
      </c>
      <c r="L22" s="142">
        <v>447</v>
      </c>
      <c r="M22" s="142">
        <v>398</v>
      </c>
      <c r="N22" s="142">
        <v>303</v>
      </c>
      <c r="O22" s="142">
        <v>177</v>
      </c>
      <c r="P22" s="142">
        <v>59</v>
      </c>
      <c r="Q22" s="142">
        <v>27</v>
      </c>
      <c r="R22" s="142">
        <v>6</v>
      </c>
      <c r="S22" s="142">
        <v>2</v>
      </c>
      <c r="T22" s="142">
        <v>0</v>
      </c>
      <c r="U22" s="164">
        <f t="shared" si="4"/>
        <v>16319</v>
      </c>
    </row>
    <row r="23" spans="1:21" ht="15">
      <c r="A23" s="155" t="s">
        <v>176</v>
      </c>
      <c r="B23" s="142">
        <v>21923</v>
      </c>
      <c r="C23" s="142">
        <v>17346</v>
      </c>
      <c r="D23" s="142">
        <v>3940</v>
      </c>
      <c r="E23" s="142">
        <v>825</v>
      </c>
      <c r="F23" s="142">
        <v>166</v>
      </c>
      <c r="G23" s="142">
        <v>52</v>
      </c>
      <c r="H23" s="142">
        <v>9</v>
      </c>
      <c r="I23" s="142">
        <v>4</v>
      </c>
      <c r="J23" s="142">
        <v>3</v>
      </c>
      <c r="K23" s="142">
        <v>4</v>
      </c>
      <c r="L23" s="142">
        <v>3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64">
        <f t="shared" si="4"/>
        <v>44275</v>
      </c>
    </row>
    <row r="24" spans="1:21" ht="15">
      <c r="A24" s="155" t="s">
        <v>177</v>
      </c>
      <c r="B24" s="142">
        <v>3</v>
      </c>
      <c r="C24" s="142">
        <v>111</v>
      </c>
      <c r="D24" s="142">
        <v>208</v>
      </c>
      <c r="E24" s="142">
        <v>152</v>
      </c>
      <c r="F24" s="142">
        <v>83</v>
      </c>
      <c r="G24" s="142">
        <v>59</v>
      </c>
      <c r="H24" s="142">
        <v>44</v>
      </c>
      <c r="I24" s="142">
        <v>46</v>
      </c>
      <c r="J24" s="142">
        <v>16</v>
      </c>
      <c r="K24" s="142">
        <v>14</v>
      </c>
      <c r="L24" s="142">
        <v>3</v>
      </c>
      <c r="M24" s="142">
        <v>3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64">
        <f t="shared" si="4"/>
        <v>742</v>
      </c>
    </row>
    <row r="25" spans="1:21" ht="24">
      <c r="A25" s="155" t="s">
        <v>178</v>
      </c>
      <c r="B25" s="142">
        <v>0</v>
      </c>
      <c r="C25" s="142">
        <v>100</v>
      </c>
      <c r="D25" s="142">
        <v>158</v>
      </c>
      <c r="E25" s="142">
        <v>120</v>
      </c>
      <c r="F25" s="142">
        <v>70</v>
      </c>
      <c r="G25" s="142">
        <v>41</v>
      </c>
      <c r="H25" s="142">
        <v>41</v>
      </c>
      <c r="I25" s="142">
        <v>22</v>
      </c>
      <c r="J25" s="142">
        <v>13</v>
      </c>
      <c r="K25" s="142">
        <v>12</v>
      </c>
      <c r="L25" s="142">
        <v>0</v>
      </c>
      <c r="M25" s="142">
        <v>1</v>
      </c>
      <c r="N25" s="142">
        <v>1</v>
      </c>
      <c r="O25" s="142">
        <v>1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64">
        <f t="shared" si="4"/>
        <v>580</v>
      </c>
    </row>
    <row r="26" spans="1:21" ht="15">
      <c r="A26" s="155" t="s">
        <v>179</v>
      </c>
      <c r="B26" s="142">
        <v>47</v>
      </c>
      <c r="C26" s="142">
        <v>263</v>
      </c>
      <c r="D26" s="142">
        <v>208</v>
      </c>
      <c r="E26" s="142">
        <v>126</v>
      </c>
      <c r="F26" s="142">
        <v>89</v>
      </c>
      <c r="G26" s="142">
        <v>83</v>
      </c>
      <c r="H26" s="142">
        <v>104</v>
      </c>
      <c r="I26" s="142">
        <v>118</v>
      </c>
      <c r="J26" s="142">
        <v>128</v>
      </c>
      <c r="K26" s="142">
        <v>82</v>
      </c>
      <c r="L26" s="142">
        <v>42</v>
      </c>
      <c r="M26" s="142">
        <v>26</v>
      </c>
      <c r="N26" s="142">
        <v>24</v>
      </c>
      <c r="O26" s="142">
        <v>22</v>
      </c>
      <c r="P26" s="142">
        <v>22</v>
      </c>
      <c r="Q26" s="142">
        <v>7</v>
      </c>
      <c r="R26" s="142">
        <v>5</v>
      </c>
      <c r="S26" s="142">
        <v>4</v>
      </c>
      <c r="T26" s="142">
        <v>0</v>
      </c>
      <c r="U26" s="164">
        <f t="shared" si="4"/>
        <v>1400</v>
      </c>
    </row>
    <row r="27" spans="1:21" ht="15">
      <c r="A27" s="155" t="s">
        <v>180</v>
      </c>
      <c r="B27" s="142">
        <v>100</v>
      </c>
      <c r="C27" s="142">
        <v>498</v>
      </c>
      <c r="D27" s="142">
        <v>340</v>
      </c>
      <c r="E27" s="142">
        <v>110</v>
      </c>
      <c r="F27" s="142">
        <v>65</v>
      </c>
      <c r="G27" s="142">
        <v>55</v>
      </c>
      <c r="H27" s="142">
        <v>66</v>
      </c>
      <c r="I27" s="142">
        <v>89</v>
      </c>
      <c r="J27" s="142">
        <v>68</v>
      </c>
      <c r="K27" s="142">
        <v>40</v>
      </c>
      <c r="L27" s="142">
        <v>30</v>
      </c>
      <c r="M27" s="142">
        <v>11</v>
      </c>
      <c r="N27" s="142">
        <v>26</v>
      </c>
      <c r="O27" s="142">
        <v>13</v>
      </c>
      <c r="P27" s="142">
        <v>9</v>
      </c>
      <c r="Q27" s="142">
        <v>2</v>
      </c>
      <c r="R27" s="142">
        <v>4</v>
      </c>
      <c r="S27" s="142">
        <v>1</v>
      </c>
      <c r="T27" s="142">
        <v>0</v>
      </c>
      <c r="U27" s="164">
        <f t="shared" si="4"/>
        <v>1527</v>
      </c>
    </row>
    <row r="28" spans="1:21" ht="15">
      <c r="A28" s="155" t="s">
        <v>181</v>
      </c>
      <c r="B28" s="142">
        <v>3641</v>
      </c>
      <c r="C28" s="142">
        <v>749</v>
      </c>
      <c r="D28" s="142">
        <v>9</v>
      </c>
      <c r="E28" s="142">
        <v>5</v>
      </c>
      <c r="F28" s="142">
        <v>1</v>
      </c>
      <c r="G28" s="142">
        <v>5</v>
      </c>
      <c r="H28" s="142">
        <v>16</v>
      </c>
      <c r="I28" s="142">
        <v>65</v>
      </c>
      <c r="J28" s="142">
        <v>177</v>
      </c>
      <c r="K28" s="142">
        <v>289</v>
      </c>
      <c r="L28" s="142">
        <v>427</v>
      </c>
      <c r="M28" s="142">
        <v>631</v>
      </c>
      <c r="N28" s="142">
        <v>1058</v>
      </c>
      <c r="O28" s="142">
        <v>1032</v>
      </c>
      <c r="P28" s="142">
        <v>802</v>
      </c>
      <c r="Q28" s="142">
        <v>372</v>
      </c>
      <c r="R28" s="142">
        <v>211</v>
      </c>
      <c r="S28" s="142">
        <v>118</v>
      </c>
      <c r="T28" s="142">
        <v>0</v>
      </c>
      <c r="U28" s="164">
        <f t="shared" si="4"/>
        <v>9608</v>
      </c>
    </row>
    <row r="29" spans="1:21" ht="15">
      <c r="A29" s="155" t="s">
        <v>182</v>
      </c>
      <c r="B29" s="142">
        <v>31</v>
      </c>
      <c r="C29" s="142">
        <v>61</v>
      </c>
      <c r="D29" s="142">
        <v>57</v>
      </c>
      <c r="E29" s="142">
        <v>44</v>
      </c>
      <c r="F29" s="142">
        <v>42</v>
      </c>
      <c r="G29" s="142">
        <v>37</v>
      </c>
      <c r="H29" s="142">
        <v>80</v>
      </c>
      <c r="I29" s="142">
        <v>63</v>
      </c>
      <c r="J29" s="142">
        <v>109</v>
      </c>
      <c r="K29" s="142">
        <v>165</v>
      </c>
      <c r="L29" s="142">
        <v>162</v>
      </c>
      <c r="M29" s="142">
        <v>207</v>
      </c>
      <c r="N29" s="142">
        <v>411</v>
      </c>
      <c r="O29" s="142">
        <v>464</v>
      </c>
      <c r="P29" s="142">
        <v>426</v>
      </c>
      <c r="Q29" s="142">
        <v>176</v>
      </c>
      <c r="R29" s="142">
        <v>104</v>
      </c>
      <c r="S29" s="142">
        <v>54</v>
      </c>
      <c r="T29" s="142">
        <v>0</v>
      </c>
      <c r="U29" s="164">
        <f t="shared" si="4"/>
        <v>2693</v>
      </c>
    </row>
    <row r="30" spans="1:21" ht="15">
      <c r="A30" s="155" t="s">
        <v>183</v>
      </c>
      <c r="B30" s="142">
        <v>0</v>
      </c>
      <c r="C30" s="142">
        <v>2</v>
      </c>
      <c r="D30" s="142">
        <v>2</v>
      </c>
      <c r="E30" s="142">
        <v>1</v>
      </c>
      <c r="F30" s="142">
        <v>0</v>
      </c>
      <c r="G30" s="142">
        <v>4</v>
      </c>
      <c r="H30" s="142">
        <v>14</v>
      </c>
      <c r="I30" s="142">
        <v>33</v>
      </c>
      <c r="J30" s="142">
        <v>120</v>
      </c>
      <c r="K30" s="142">
        <v>267</v>
      </c>
      <c r="L30" s="142">
        <v>444</v>
      </c>
      <c r="M30" s="142">
        <v>678</v>
      </c>
      <c r="N30" s="142">
        <v>966</v>
      </c>
      <c r="O30" s="142">
        <v>807</v>
      </c>
      <c r="P30" s="142">
        <v>539</v>
      </c>
      <c r="Q30" s="142">
        <v>231</v>
      </c>
      <c r="R30" s="142">
        <v>104</v>
      </c>
      <c r="S30" s="142">
        <v>40</v>
      </c>
      <c r="T30" s="142">
        <v>0</v>
      </c>
      <c r="U30" s="164">
        <f t="shared" si="4"/>
        <v>4252</v>
      </c>
    </row>
    <row r="31" spans="1:21" ht="15">
      <c r="A31" s="155" t="s">
        <v>184</v>
      </c>
      <c r="B31" s="142">
        <v>20</v>
      </c>
      <c r="C31" s="142">
        <v>484</v>
      </c>
      <c r="D31" s="142">
        <v>655</v>
      </c>
      <c r="E31" s="142">
        <v>390</v>
      </c>
      <c r="F31" s="142">
        <v>281</v>
      </c>
      <c r="G31" s="142">
        <v>203</v>
      </c>
      <c r="H31" s="142">
        <v>263</v>
      </c>
      <c r="I31" s="142">
        <v>244</v>
      </c>
      <c r="J31" s="142">
        <v>179</v>
      </c>
      <c r="K31" s="142">
        <v>153</v>
      </c>
      <c r="L31" s="142">
        <v>38</v>
      </c>
      <c r="M31" s="142">
        <v>30</v>
      </c>
      <c r="N31" s="142">
        <v>21</v>
      </c>
      <c r="O31" s="142">
        <v>9</v>
      </c>
      <c r="P31" s="142">
        <v>3</v>
      </c>
      <c r="Q31" s="142">
        <v>5</v>
      </c>
      <c r="R31" s="142">
        <v>0</v>
      </c>
      <c r="S31" s="142">
        <v>1</v>
      </c>
      <c r="T31" s="142">
        <v>0</v>
      </c>
      <c r="U31" s="164">
        <f t="shared" si="4"/>
        <v>2979</v>
      </c>
    </row>
    <row r="32" spans="1:21" ht="15">
      <c r="A32" s="155" t="s">
        <v>185</v>
      </c>
      <c r="B32" s="142">
        <v>199</v>
      </c>
      <c r="C32" s="142">
        <v>1931</v>
      </c>
      <c r="D32" s="142">
        <v>2111</v>
      </c>
      <c r="E32" s="142">
        <v>1206</v>
      </c>
      <c r="F32" s="142">
        <v>832</v>
      </c>
      <c r="G32" s="142">
        <v>737</v>
      </c>
      <c r="H32" s="142">
        <v>783</v>
      </c>
      <c r="I32" s="142">
        <v>717</v>
      </c>
      <c r="J32" s="142">
        <v>654</v>
      </c>
      <c r="K32" s="142">
        <v>504</v>
      </c>
      <c r="L32" s="142">
        <v>236</v>
      </c>
      <c r="M32" s="142">
        <v>241</v>
      </c>
      <c r="N32" s="142">
        <v>278</v>
      </c>
      <c r="O32" s="142">
        <v>208</v>
      </c>
      <c r="P32" s="142">
        <v>158</v>
      </c>
      <c r="Q32" s="142">
        <v>56</v>
      </c>
      <c r="R32" s="142">
        <v>35</v>
      </c>
      <c r="S32" s="142">
        <v>9</v>
      </c>
      <c r="T32" s="142">
        <v>0</v>
      </c>
      <c r="U32" s="164">
        <f t="shared" si="4"/>
        <v>10895</v>
      </c>
    </row>
    <row r="33" spans="1:21" ht="15.75" thickBot="1">
      <c r="A33" s="156" t="s">
        <v>186</v>
      </c>
      <c r="B33" s="151">
        <v>26</v>
      </c>
      <c r="C33" s="151">
        <v>252</v>
      </c>
      <c r="D33" s="151">
        <v>245</v>
      </c>
      <c r="E33" s="151">
        <v>104</v>
      </c>
      <c r="F33" s="151">
        <v>81</v>
      </c>
      <c r="G33" s="151">
        <v>55</v>
      </c>
      <c r="H33" s="151">
        <v>50</v>
      </c>
      <c r="I33" s="151">
        <v>52</v>
      </c>
      <c r="J33" s="151">
        <v>57</v>
      </c>
      <c r="K33" s="151">
        <v>37</v>
      </c>
      <c r="L33" s="151">
        <v>7</v>
      </c>
      <c r="M33" s="151">
        <v>9</v>
      </c>
      <c r="N33" s="151">
        <v>11</v>
      </c>
      <c r="O33" s="151">
        <v>22</v>
      </c>
      <c r="P33" s="151">
        <v>6</v>
      </c>
      <c r="Q33" s="151">
        <v>2</v>
      </c>
      <c r="R33" s="151">
        <v>0</v>
      </c>
      <c r="S33" s="151">
        <v>0</v>
      </c>
      <c r="T33" s="151">
        <v>0</v>
      </c>
      <c r="U33" s="165">
        <f t="shared" si="4"/>
        <v>1016</v>
      </c>
    </row>
    <row r="34" spans="1:21" ht="21.75" customHeight="1" thickBot="1" thickTop="1">
      <c r="A34" s="168" t="s">
        <v>167</v>
      </c>
      <c r="B34" s="161">
        <f>SUM(B35:B47)</f>
        <v>26557</v>
      </c>
      <c r="C34" s="161">
        <f aca="true" t="shared" si="5" ref="C34:U34">SUM(C35:C47)</f>
        <v>21574</v>
      </c>
      <c r="D34" s="161">
        <f t="shared" si="5"/>
        <v>8549</v>
      </c>
      <c r="E34" s="161">
        <f t="shared" si="5"/>
        <v>3302</v>
      </c>
      <c r="F34" s="161">
        <f t="shared" si="5"/>
        <v>1959</v>
      </c>
      <c r="G34" s="161">
        <f t="shared" si="5"/>
        <v>1611</v>
      </c>
      <c r="H34" s="161">
        <f t="shared" si="5"/>
        <v>1539</v>
      </c>
      <c r="I34" s="161">
        <f t="shared" si="5"/>
        <v>1567</v>
      </c>
      <c r="J34" s="161">
        <f t="shared" si="5"/>
        <v>1481</v>
      </c>
      <c r="K34" s="161">
        <f t="shared" si="5"/>
        <v>1476</v>
      </c>
      <c r="L34" s="161">
        <f t="shared" si="5"/>
        <v>1201</v>
      </c>
      <c r="M34" s="161">
        <f t="shared" si="5"/>
        <v>1600</v>
      </c>
      <c r="N34" s="161">
        <f t="shared" si="5"/>
        <v>2490</v>
      </c>
      <c r="O34" s="161">
        <f t="shared" si="5"/>
        <v>2332</v>
      </c>
      <c r="P34" s="161">
        <f t="shared" si="5"/>
        <v>1773</v>
      </c>
      <c r="Q34" s="161">
        <f t="shared" si="5"/>
        <v>746</v>
      </c>
      <c r="R34" s="161">
        <f t="shared" si="5"/>
        <v>356</v>
      </c>
      <c r="S34" s="161">
        <f t="shared" si="5"/>
        <v>166</v>
      </c>
      <c r="T34" s="161">
        <f t="shared" si="5"/>
        <v>1</v>
      </c>
      <c r="U34" s="169">
        <f t="shared" si="5"/>
        <v>80280</v>
      </c>
    </row>
    <row r="35" spans="1:21" ht="15.75" thickTop="1">
      <c r="A35" s="154" t="s">
        <v>173</v>
      </c>
      <c r="B35" s="142">
        <v>168</v>
      </c>
      <c r="C35" s="142">
        <v>354</v>
      </c>
      <c r="D35" s="142">
        <v>400</v>
      </c>
      <c r="E35" s="142">
        <v>301</v>
      </c>
      <c r="F35" s="142">
        <v>350</v>
      </c>
      <c r="G35" s="142">
        <v>349</v>
      </c>
      <c r="H35" s="142">
        <v>435</v>
      </c>
      <c r="I35" s="142">
        <v>457</v>
      </c>
      <c r="J35" s="142">
        <v>476</v>
      </c>
      <c r="K35" s="142">
        <v>481</v>
      </c>
      <c r="L35" s="142">
        <v>319</v>
      </c>
      <c r="M35" s="142">
        <v>361</v>
      </c>
      <c r="N35" s="142">
        <v>651</v>
      </c>
      <c r="O35" s="142">
        <v>651</v>
      </c>
      <c r="P35" s="142">
        <v>544</v>
      </c>
      <c r="Q35" s="142">
        <v>223</v>
      </c>
      <c r="R35" s="142">
        <v>84</v>
      </c>
      <c r="S35" s="142">
        <v>61</v>
      </c>
      <c r="T35" s="142">
        <v>0</v>
      </c>
      <c r="U35" s="164">
        <f t="shared" si="4"/>
        <v>6665</v>
      </c>
    </row>
    <row r="36" spans="1:21" ht="15">
      <c r="A36" s="155" t="s">
        <v>175</v>
      </c>
      <c r="B36" s="142">
        <v>67</v>
      </c>
      <c r="C36" s="142">
        <v>407</v>
      </c>
      <c r="D36" s="142">
        <v>394</v>
      </c>
      <c r="E36" s="142">
        <v>237</v>
      </c>
      <c r="F36" s="142">
        <v>171</v>
      </c>
      <c r="G36" s="142">
        <v>156</v>
      </c>
      <c r="H36" s="142">
        <v>145</v>
      </c>
      <c r="I36" s="142">
        <v>172</v>
      </c>
      <c r="J36" s="142">
        <v>140</v>
      </c>
      <c r="K36" s="142">
        <v>100</v>
      </c>
      <c r="L36" s="142">
        <v>56</v>
      </c>
      <c r="M36" s="142">
        <v>59</v>
      </c>
      <c r="N36" s="142">
        <v>66</v>
      </c>
      <c r="O36" s="142">
        <v>48</v>
      </c>
      <c r="P36" s="142">
        <v>13</v>
      </c>
      <c r="Q36" s="142">
        <v>6</v>
      </c>
      <c r="R36" s="142">
        <v>4</v>
      </c>
      <c r="S36" s="142">
        <v>0</v>
      </c>
      <c r="T36" s="142">
        <v>0</v>
      </c>
      <c r="U36" s="164">
        <f t="shared" si="4"/>
        <v>2241</v>
      </c>
    </row>
    <row r="37" spans="1:21" ht="15">
      <c r="A37" s="155" t="s">
        <v>176</v>
      </c>
      <c r="B37" s="142">
        <v>21733</v>
      </c>
      <c r="C37" s="142">
        <v>15286</v>
      </c>
      <c r="D37" s="142">
        <v>2935</v>
      </c>
      <c r="E37" s="142">
        <v>542</v>
      </c>
      <c r="F37" s="142">
        <v>69</v>
      </c>
      <c r="G37" s="142">
        <v>21</v>
      </c>
      <c r="H37" s="142">
        <v>3</v>
      </c>
      <c r="I37" s="142">
        <v>4</v>
      </c>
      <c r="J37" s="142">
        <v>3</v>
      </c>
      <c r="K37" s="142">
        <v>1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64">
        <f t="shared" si="4"/>
        <v>40597</v>
      </c>
    </row>
    <row r="38" spans="1:21" ht="15">
      <c r="A38" s="155" t="s">
        <v>177</v>
      </c>
      <c r="B38" s="142">
        <v>9</v>
      </c>
      <c r="C38" s="142">
        <v>173</v>
      </c>
      <c r="D38" s="142">
        <v>279</v>
      </c>
      <c r="E38" s="142">
        <v>181</v>
      </c>
      <c r="F38" s="142">
        <v>111</v>
      </c>
      <c r="G38" s="142">
        <v>91</v>
      </c>
      <c r="H38" s="142">
        <v>81</v>
      </c>
      <c r="I38" s="142">
        <v>47</v>
      </c>
      <c r="J38" s="142">
        <v>39</v>
      </c>
      <c r="K38" s="142">
        <v>22</v>
      </c>
      <c r="L38" s="142">
        <v>6</v>
      </c>
      <c r="M38" s="142">
        <v>2</v>
      </c>
      <c r="N38" s="142">
        <v>2</v>
      </c>
      <c r="O38" s="142">
        <v>1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64">
        <f t="shared" si="4"/>
        <v>1044</v>
      </c>
    </row>
    <row r="39" spans="1:21" ht="24">
      <c r="A39" s="155" t="s">
        <v>178</v>
      </c>
      <c r="B39" s="142">
        <v>6</v>
      </c>
      <c r="C39" s="142">
        <v>158</v>
      </c>
      <c r="D39" s="142">
        <v>260</v>
      </c>
      <c r="E39" s="142">
        <v>149</v>
      </c>
      <c r="F39" s="142">
        <v>58</v>
      </c>
      <c r="G39" s="142">
        <v>63</v>
      </c>
      <c r="H39" s="142">
        <v>41</v>
      </c>
      <c r="I39" s="142">
        <v>39</v>
      </c>
      <c r="J39" s="142">
        <v>29</v>
      </c>
      <c r="K39" s="142">
        <v>14</v>
      </c>
      <c r="L39" s="142">
        <v>7</v>
      </c>
      <c r="M39" s="142">
        <v>5</v>
      </c>
      <c r="N39" s="142">
        <v>1</v>
      </c>
      <c r="O39" s="142">
        <v>2</v>
      </c>
      <c r="P39" s="142">
        <v>0</v>
      </c>
      <c r="Q39" s="142">
        <v>1</v>
      </c>
      <c r="R39" s="142">
        <v>0</v>
      </c>
      <c r="S39" s="142">
        <v>0</v>
      </c>
      <c r="T39" s="142">
        <v>0</v>
      </c>
      <c r="U39" s="164">
        <f t="shared" si="4"/>
        <v>833</v>
      </c>
    </row>
    <row r="40" spans="1:21" ht="15">
      <c r="A40" s="155" t="s">
        <v>179</v>
      </c>
      <c r="B40" s="142">
        <v>57</v>
      </c>
      <c r="C40" s="142">
        <v>388</v>
      </c>
      <c r="D40" s="142">
        <v>248</v>
      </c>
      <c r="E40" s="142">
        <v>102</v>
      </c>
      <c r="F40" s="142">
        <v>55</v>
      </c>
      <c r="G40" s="142">
        <v>31</v>
      </c>
      <c r="H40" s="142">
        <v>38</v>
      </c>
      <c r="I40" s="142">
        <v>44</v>
      </c>
      <c r="J40" s="142">
        <v>17</v>
      </c>
      <c r="K40" s="142">
        <v>18</v>
      </c>
      <c r="L40" s="142">
        <v>7</v>
      </c>
      <c r="M40" s="142">
        <v>13</v>
      </c>
      <c r="N40" s="142">
        <v>19</v>
      </c>
      <c r="O40" s="142">
        <v>10</v>
      </c>
      <c r="P40" s="142">
        <v>10</v>
      </c>
      <c r="Q40" s="142">
        <v>2</v>
      </c>
      <c r="R40" s="142">
        <v>5</v>
      </c>
      <c r="S40" s="142">
        <v>1</v>
      </c>
      <c r="T40" s="142">
        <v>0</v>
      </c>
      <c r="U40" s="164">
        <f t="shared" si="4"/>
        <v>1065</v>
      </c>
    </row>
    <row r="41" spans="1:21" ht="15">
      <c r="A41" s="155" t="s">
        <v>180</v>
      </c>
      <c r="B41" s="142">
        <v>111</v>
      </c>
      <c r="C41" s="142">
        <v>682</v>
      </c>
      <c r="D41" s="142">
        <v>315</v>
      </c>
      <c r="E41" s="142">
        <v>80</v>
      </c>
      <c r="F41" s="142">
        <v>42</v>
      </c>
      <c r="G41" s="142">
        <v>26</v>
      </c>
      <c r="H41" s="142">
        <v>24</v>
      </c>
      <c r="I41" s="142">
        <v>15</v>
      </c>
      <c r="J41" s="142">
        <v>10</v>
      </c>
      <c r="K41" s="142">
        <v>10</v>
      </c>
      <c r="L41" s="142">
        <v>2</v>
      </c>
      <c r="M41" s="142">
        <v>2</v>
      </c>
      <c r="N41" s="142">
        <v>7</v>
      </c>
      <c r="O41" s="142">
        <v>8</v>
      </c>
      <c r="P41" s="142">
        <v>4</v>
      </c>
      <c r="Q41" s="142">
        <v>2</v>
      </c>
      <c r="R41" s="142">
        <v>0</v>
      </c>
      <c r="S41" s="142">
        <v>0</v>
      </c>
      <c r="T41" s="142">
        <v>0</v>
      </c>
      <c r="U41" s="164">
        <f t="shared" si="4"/>
        <v>1340</v>
      </c>
    </row>
    <row r="42" spans="1:21" ht="15">
      <c r="A42" s="155" t="s">
        <v>181</v>
      </c>
      <c r="B42" s="142">
        <v>4063</v>
      </c>
      <c r="C42" s="142">
        <v>934</v>
      </c>
      <c r="D42" s="142">
        <v>6</v>
      </c>
      <c r="E42" s="142">
        <v>2</v>
      </c>
      <c r="F42" s="142">
        <v>6</v>
      </c>
      <c r="G42" s="142">
        <v>2</v>
      </c>
      <c r="H42" s="142">
        <v>2</v>
      </c>
      <c r="I42" s="142">
        <v>14</v>
      </c>
      <c r="J42" s="142">
        <v>38</v>
      </c>
      <c r="K42" s="142">
        <v>63</v>
      </c>
      <c r="L42" s="142">
        <v>139</v>
      </c>
      <c r="M42" s="142">
        <v>243</v>
      </c>
      <c r="N42" s="142">
        <v>486</v>
      </c>
      <c r="O42" s="142">
        <v>487</v>
      </c>
      <c r="P42" s="142">
        <v>408</v>
      </c>
      <c r="Q42" s="142">
        <v>207</v>
      </c>
      <c r="R42" s="142">
        <v>120</v>
      </c>
      <c r="S42" s="142">
        <v>43</v>
      </c>
      <c r="T42" s="142">
        <v>0</v>
      </c>
      <c r="U42" s="164">
        <f t="shared" si="4"/>
        <v>7263</v>
      </c>
    </row>
    <row r="43" spans="1:21" ht="15">
      <c r="A43" s="155" t="s">
        <v>182</v>
      </c>
      <c r="B43" s="142">
        <v>42</v>
      </c>
      <c r="C43" s="142">
        <v>80</v>
      </c>
      <c r="D43" s="142">
        <v>74</v>
      </c>
      <c r="E43" s="142">
        <v>55</v>
      </c>
      <c r="F43" s="142">
        <v>78</v>
      </c>
      <c r="G43" s="142">
        <v>53</v>
      </c>
      <c r="H43" s="142">
        <v>69</v>
      </c>
      <c r="I43" s="142">
        <v>90</v>
      </c>
      <c r="J43" s="142">
        <v>72</v>
      </c>
      <c r="K43" s="142">
        <v>68</v>
      </c>
      <c r="L43" s="142">
        <v>71</v>
      </c>
      <c r="M43" s="142">
        <v>74</v>
      </c>
      <c r="N43" s="142">
        <v>171</v>
      </c>
      <c r="O43" s="142">
        <v>189</v>
      </c>
      <c r="P43" s="142">
        <v>182</v>
      </c>
      <c r="Q43" s="142">
        <v>81</v>
      </c>
      <c r="R43" s="142">
        <v>44</v>
      </c>
      <c r="S43" s="142">
        <v>33</v>
      </c>
      <c r="T43" s="142">
        <v>0</v>
      </c>
      <c r="U43" s="164">
        <f t="shared" si="4"/>
        <v>1526</v>
      </c>
    </row>
    <row r="44" spans="1:21" ht="15">
      <c r="A44" s="155" t="s">
        <v>183</v>
      </c>
      <c r="B44" s="142">
        <v>0</v>
      </c>
      <c r="C44" s="142">
        <v>1</v>
      </c>
      <c r="D44" s="142">
        <v>2</v>
      </c>
      <c r="E44" s="142">
        <v>7</v>
      </c>
      <c r="F44" s="142">
        <v>7</v>
      </c>
      <c r="G44" s="142">
        <v>10</v>
      </c>
      <c r="H44" s="142">
        <v>14</v>
      </c>
      <c r="I44" s="142">
        <v>53</v>
      </c>
      <c r="J44" s="142">
        <v>178</v>
      </c>
      <c r="K44" s="142">
        <v>359</v>
      </c>
      <c r="L44" s="142">
        <v>403</v>
      </c>
      <c r="M44" s="142">
        <v>688</v>
      </c>
      <c r="N44" s="142">
        <v>927</v>
      </c>
      <c r="O44" s="142">
        <v>799</v>
      </c>
      <c r="P44" s="142">
        <v>541</v>
      </c>
      <c r="Q44" s="142">
        <v>198</v>
      </c>
      <c r="R44" s="142">
        <v>93</v>
      </c>
      <c r="S44" s="142">
        <v>21</v>
      </c>
      <c r="T44" s="142">
        <v>0</v>
      </c>
      <c r="U44" s="164">
        <f t="shared" si="4"/>
        <v>4301</v>
      </c>
    </row>
    <row r="45" spans="1:21" ht="15">
      <c r="A45" s="155" t="s">
        <v>184</v>
      </c>
      <c r="B45" s="142">
        <v>27</v>
      </c>
      <c r="C45" s="142">
        <v>551</v>
      </c>
      <c r="D45" s="142">
        <v>669</v>
      </c>
      <c r="E45" s="142">
        <v>293</v>
      </c>
      <c r="F45" s="142">
        <v>168</v>
      </c>
      <c r="G45" s="142">
        <v>140</v>
      </c>
      <c r="H45" s="142">
        <v>111</v>
      </c>
      <c r="I45" s="142">
        <v>105</v>
      </c>
      <c r="J45" s="142">
        <v>84</v>
      </c>
      <c r="K45" s="142">
        <v>50</v>
      </c>
      <c r="L45" s="142">
        <v>25</v>
      </c>
      <c r="M45" s="142">
        <v>29</v>
      </c>
      <c r="N45" s="142">
        <v>15</v>
      </c>
      <c r="O45" s="142">
        <v>9</v>
      </c>
      <c r="P45" s="142">
        <v>4</v>
      </c>
      <c r="Q45" s="142">
        <v>2</v>
      </c>
      <c r="R45" s="142">
        <v>0</v>
      </c>
      <c r="S45" s="142">
        <v>1</v>
      </c>
      <c r="T45" s="142">
        <v>0</v>
      </c>
      <c r="U45" s="164">
        <f t="shared" si="4"/>
        <v>2283</v>
      </c>
    </row>
    <row r="46" spans="1:21" ht="15">
      <c r="A46" s="155" t="s">
        <v>185</v>
      </c>
      <c r="B46" s="142">
        <v>237</v>
      </c>
      <c r="C46" s="142">
        <v>2231</v>
      </c>
      <c r="D46" s="142">
        <v>2668</v>
      </c>
      <c r="E46" s="142">
        <v>1188</v>
      </c>
      <c r="F46" s="142">
        <v>749</v>
      </c>
      <c r="G46" s="142">
        <v>603</v>
      </c>
      <c r="H46" s="142">
        <v>524</v>
      </c>
      <c r="I46" s="142">
        <v>485</v>
      </c>
      <c r="J46" s="142">
        <v>357</v>
      </c>
      <c r="K46" s="142">
        <v>261</v>
      </c>
      <c r="L46" s="142">
        <v>153</v>
      </c>
      <c r="M46" s="142">
        <v>115</v>
      </c>
      <c r="N46" s="142">
        <v>135</v>
      </c>
      <c r="O46" s="142">
        <v>121</v>
      </c>
      <c r="P46" s="142">
        <v>64</v>
      </c>
      <c r="Q46" s="142">
        <v>24</v>
      </c>
      <c r="R46" s="142">
        <v>6</v>
      </c>
      <c r="S46" s="142">
        <v>6</v>
      </c>
      <c r="T46" s="142">
        <v>1</v>
      </c>
      <c r="U46" s="164">
        <f t="shared" si="4"/>
        <v>9928</v>
      </c>
    </row>
    <row r="47" spans="1:21" ht="15">
      <c r="A47" s="231" t="s">
        <v>186</v>
      </c>
      <c r="B47" s="170">
        <v>37</v>
      </c>
      <c r="C47" s="170">
        <v>329</v>
      </c>
      <c r="D47" s="170">
        <v>299</v>
      </c>
      <c r="E47" s="170">
        <v>165</v>
      </c>
      <c r="F47" s="170">
        <v>95</v>
      </c>
      <c r="G47" s="170">
        <v>66</v>
      </c>
      <c r="H47" s="170">
        <v>52</v>
      </c>
      <c r="I47" s="170">
        <v>42</v>
      </c>
      <c r="J47" s="170">
        <v>38</v>
      </c>
      <c r="K47" s="170">
        <v>29</v>
      </c>
      <c r="L47" s="170">
        <v>13</v>
      </c>
      <c r="M47" s="170">
        <v>9</v>
      </c>
      <c r="N47" s="170">
        <v>10</v>
      </c>
      <c r="O47" s="170">
        <v>7</v>
      </c>
      <c r="P47" s="170">
        <v>3</v>
      </c>
      <c r="Q47" s="170">
        <v>0</v>
      </c>
      <c r="R47" s="170">
        <v>0</v>
      </c>
      <c r="S47" s="170">
        <v>0</v>
      </c>
      <c r="T47" s="170">
        <v>0</v>
      </c>
      <c r="U47" s="171">
        <f t="shared" si="4"/>
        <v>1194</v>
      </c>
    </row>
    <row r="48" spans="1:21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7.25" thickBot="1">
      <c r="A50" s="521" t="s">
        <v>187</v>
      </c>
      <c r="B50" s="522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30"/>
    </row>
    <row r="51" spans="1:21" ht="15.75" thickTop="1">
      <c r="A51" s="531"/>
      <c r="B51" s="533" t="s">
        <v>168</v>
      </c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28" t="s">
        <v>0</v>
      </c>
    </row>
    <row r="52" spans="1:21" ht="15.75" thickBot="1">
      <c r="A52" s="532"/>
      <c r="B52" s="144" t="s">
        <v>40</v>
      </c>
      <c r="C52" s="144" t="s">
        <v>41</v>
      </c>
      <c r="D52" s="144" t="s">
        <v>42</v>
      </c>
      <c r="E52" s="144" t="s">
        <v>43</v>
      </c>
      <c r="F52" s="144" t="s">
        <v>44</v>
      </c>
      <c r="G52" s="144" t="s">
        <v>45</v>
      </c>
      <c r="H52" s="144" t="s">
        <v>46</v>
      </c>
      <c r="I52" s="144" t="s">
        <v>47</v>
      </c>
      <c r="J52" s="144" t="s">
        <v>48</v>
      </c>
      <c r="K52" s="144" t="s">
        <v>49</v>
      </c>
      <c r="L52" s="144" t="s">
        <v>50</v>
      </c>
      <c r="M52" s="144" t="s">
        <v>51</v>
      </c>
      <c r="N52" s="144" t="s">
        <v>52</v>
      </c>
      <c r="O52" s="144" t="s">
        <v>53</v>
      </c>
      <c r="P52" s="144" t="s">
        <v>54</v>
      </c>
      <c r="Q52" s="144" t="s">
        <v>55</v>
      </c>
      <c r="R52" s="144" t="s">
        <v>56</v>
      </c>
      <c r="S52" s="144" t="s">
        <v>57</v>
      </c>
      <c r="T52" s="144" t="s">
        <v>135</v>
      </c>
      <c r="U52" s="529"/>
    </row>
    <row r="53" spans="1:21" ht="16.5" thickBot="1" thickTop="1">
      <c r="A53" s="162" t="s">
        <v>232</v>
      </c>
      <c r="B53" s="226">
        <f aca="true" t="shared" si="6" ref="B53:B68">+B4*100/$U4</f>
        <v>27.780938234147676</v>
      </c>
      <c r="C53" s="226">
        <f aca="true" t="shared" si="7" ref="C53:U53">+C4*100/$U4</f>
        <v>24.02473583852175</v>
      </c>
      <c r="D53" s="226">
        <f t="shared" si="7"/>
        <v>10.582788154609526</v>
      </c>
      <c r="E53" s="226">
        <f t="shared" si="7"/>
        <v>4.818115735912266</v>
      </c>
      <c r="F53" s="226">
        <f t="shared" si="7"/>
        <v>3.1304320343857652</v>
      </c>
      <c r="G53" s="226">
        <f t="shared" si="7"/>
        <v>2.6458287243344607</v>
      </c>
      <c r="H53" s="226">
        <f t="shared" si="7"/>
        <v>2.8080654846559843</v>
      </c>
      <c r="I53" s="226">
        <f t="shared" si="7"/>
        <v>2.8064852564710345</v>
      </c>
      <c r="J53" s="226">
        <f t="shared" si="7"/>
        <v>2.88233620934863</v>
      </c>
      <c r="K53" s="226">
        <f t="shared" si="7"/>
        <v>2.730107560865122</v>
      </c>
      <c r="L53" s="226">
        <f t="shared" si="7"/>
        <v>1.9336725556503693</v>
      </c>
      <c r="M53" s="226">
        <f t="shared" si="7"/>
        <v>2.4393455748343396</v>
      </c>
      <c r="N53" s="226">
        <f t="shared" si="7"/>
        <v>3.684565384574866</v>
      </c>
      <c r="O53" s="226">
        <f t="shared" si="7"/>
        <v>3.3427093538973693</v>
      </c>
      <c r="P53" s="226">
        <f t="shared" si="7"/>
        <v>2.5009744740473856</v>
      </c>
      <c r="Q53" s="226">
        <f t="shared" si="7"/>
        <v>1.082456306690686</v>
      </c>
      <c r="R53" s="226">
        <f t="shared" si="7"/>
        <v>0.5493926656342509</v>
      </c>
      <c r="S53" s="226">
        <f t="shared" si="7"/>
        <v>0.25599696596188487</v>
      </c>
      <c r="T53" s="226">
        <f t="shared" si="7"/>
        <v>0.0010534854566332712</v>
      </c>
      <c r="U53" s="226">
        <f t="shared" si="7"/>
        <v>100</v>
      </c>
    </row>
    <row r="54" spans="1:21" ht="15.75" thickTop="1">
      <c r="A54" s="154" t="s">
        <v>173</v>
      </c>
      <c r="B54" s="227">
        <f t="shared" si="6"/>
        <v>1.5933058230169648</v>
      </c>
      <c r="C54" s="227">
        <f aca="true" t="shared" si="8" ref="C54:U55">+C5*100/$U5</f>
        <v>3.8457129756992203</v>
      </c>
      <c r="D54" s="227">
        <f t="shared" si="8"/>
        <v>4.384456671251719</v>
      </c>
      <c r="E54" s="227">
        <f t="shared" si="8"/>
        <v>3.2209995414947272</v>
      </c>
      <c r="F54" s="227">
        <f t="shared" si="8"/>
        <v>3.74828060522696</v>
      </c>
      <c r="G54" s="227">
        <f t="shared" si="8"/>
        <v>4.006189821182944</v>
      </c>
      <c r="H54" s="227">
        <f t="shared" si="8"/>
        <v>5.794360385144429</v>
      </c>
      <c r="I54" s="227">
        <f t="shared" si="8"/>
        <v>6.533700137551582</v>
      </c>
      <c r="J54" s="227">
        <f t="shared" si="8"/>
        <v>8.321870701513067</v>
      </c>
      <c r="K54" s="227">
        <f t="shared" si="8"/>
        <v>8.843420449335166</v>
      </c>
      <c r="L54" s="227">
        <f t="shared" si="8"/>
        <v>5.433287482806052</v>
      </c>
      <c r="M54" s="227">
        <f t="shared" si="8"/>
        <v>6.631132508023843</v>
      </c>
      <c r="N54" s="227">
        <f t="shared" si="8"/>
        <v>11.789316827143512</v>
      </c>
      <c r="O54" s="227">
        <f t="shared" si="8"/>
        <v>10.9353507565337</v>
      </c>
      <c r="P54" s="227">
        <f t="shared" si="8"/>
        <v>8.568317285648785</v>
      </c>
      <c r="Q54" s="227">
        <f t="shared" si="8"/>
        <v>3.74828060522696</v>
      </c>
      <c r="R54" s="227">
        <f t="shared" si="8"/>
        <v>1.730857404860156</v>
      </c>
      <c r="S54" s="227">
        <f t="shared" si="8"/>
        <v>0.865428702430078</v>
      </c>
      <c r="T54" s="227">
        <f t="shared" si="8"/>
        <v>0.005731315910132966</v>
      </c>
      <c r="U54" s="227">
        <f t="shared" si="8"/>
        <v>100</v>
      </c>
    </row>
    <row r="55" spans="1:21" ht="15">
      <c r="A55" s="155" t="s">
        <v>174</v>
      </c>
      <c r="B55" s="227">
        <f t="shared" si="6"/>
        <v>0.6007208650380457</v>
      </c>
      <c r="C55" s="227">
        <f aca="true" t="shared" si="9" ref="C55:Q55">+C6*100/$U6</f>
        <v>29.31517821385663</v>
      </c>
      <c r="D55" s="227">
        <f t="shared" si="9"/>
        <v>33.76051261513817</v>
      </c>
      <c r="E55" s="227">
        <f t="shared" si="9"/>
        <v>19.943932719263117</v>
      </c>
      <c r="F55" s="227">
        <f t="shared" si="9"/>
        <v>9.851822186623949</v>
      </c>
      <c r="G55" s="227">
        <f t="shared" si="9"/>
        <v>4.925911093311974</v>
      </c>
      <c r="H55" s="227">
        <f t="shared" si="9"/>
        <v>1.2414897877452944</v>
      </c>
      <c r="I55" s="227">
        <f t="shared" si="9"/>
        <v>0.16019223067681218</v>
      </c>
      <c r="J55" s="227">
        <f t="shared" si="9"/>
        <v>0</v>
      </c>
      <c r="K55" s="227">
        <f t="shared" si="9"/>
        <v>0</v>
      </c>
      <c r="L55" s="227">
        <f t="shared" si="9"/>
        <v>0.08009611533840609</v>
      </c>
      <c r="M55" s="227">
        <f t="shared" si="9"/>
        <v>0</v>
      </c>
      <c r="N55" s="227">
        <f t="shared" si="9"/>
        <v>0</v>
      </c>
      <c r="O55" s="227">
        <f t="shared" si="9"/>
        <v>0.08009611533840609</v>
      </c>
      <c r="P55" s="227">
        <f t="shared" si="9"/>
        <v>0</v>
      </c>
      <c r="Q55" s="227">
        <f t="shared" si="9"/>
        <v>0</v>
      </c>
      <c r="R55" s="227">
        <f t="shared" si="8"/>
        <v>0</v>
      </c>
      <c r="S55" s="227">
        <f t="shared" si="8"/>
        <v>0.040048057669203045</v>
      </c>
      <c r="T55" s="227">
        <f t="shared" si="8"/>
        <v>0</v>
      </c>
      <c r="U55" s="227">
        <f t="shared" si="8"/>
        <v>100</v>
      </c>
    </row>
    <row r="56" spans="1:21" ht="15">
      <c r="A56" s="155" t="s">
        <v>175</v>
      </c>
      <c r="B56" s="227">
        <f t="shared" si="6"/>
        <v>0.7327586206896551</v>
      </c>
      <c r="C56" s="227">
        <f aca="true" t="shared" si="10" ref="C56:U56">+C7*100/$U7</f>
        <v>8.604525862068966</v>
      </c>
      <c r="D56" s="227">
        <f t="shared" si="10"/>
        <v>15.05926724137931</v>
      </c>
      <c r="E56" s="227">
        <f t="shared" si="10"/>
        <v>12.068965517241379</v>
      </c>
      <c r="F56" s="227">
        <f t="shared" si="10"/>
        <v>10.210129310344827</v>
      </c>
      <c r="G56" s="227">
        <f t="shared" si="10"/>
        <v>9.504310344827585</v>
      </c>
      <c r="H56" s="227">
        <f t="shared" si="10"/>
        <v>10.02155172413793</v>
      </c>
      <c r="I56" s="227">
        <f t="shared" si="10"/>
        <v>9.660560344827585</v>
      </c>
      <c r="J56" s="227">
        <f t="shared" si="10"/>
        <v>8.787715517241379</v>
      </c>
      <c r="K56" s="227">
        <f t="shared" si="10"/>
        <v>6.3469827586206895</v>
      </c>
      <c r="L56" s="227">
        <f t="shared" si="10"/>
        <v>2.7101293103448274</v>
      </c>
      <c r="M56" s="227">
        <f t="shared" si="10"/>
        <v>2.4622844827586206</v>
      </c>
      <c r="N56" s="227">
        <f t="shared" si="10"/>
        <v>1.988146551724138</v>
      </c>
      <c r="O56" s="227">
        <f t="shared" si="10"/>
        <v>1.2122844827586208</v>
      </c>
      <c r="P56" s="227">
        <f t="shared" si="10"/>
        <v>0.3879310344827586</v>
      </c>
      <c r="Q56" s="227">
        <f t="shared" si="10"/>
        <v>0.17780172413793102</v>
      </c>
      <c r="R56" s="227">
        <f t="shared" si="10"/>
        <v>0.05387931034482758</v>
      </c>
      <c r="S56" s="227">
        <f t="shared" si="10"/>
        <v>0.010775862068965518</v>
      </c>
      <c r="T56" s="227">
        <f t="shared" si="10"/>
        <v>0</v>
      </c>
      <c r="U56" s="227">
        <f t="shared" si="10"/>
        <v>100</v>
      </c>
    </row>
    <row r="57" spans="1:21" ht="15">
      <c r="A57" s="155" t="s">
        <v>176</v>
      </c>
      <c r="B57" s="227">
        <f t="shared" si="6"/>
        <v>51.43745876142898</v>
      </c>
      <c r="C57" s="227">
        <f aca="true" t="shared" si="11" ref="C57:U57">+C8*100/$U8</f>
        <v>38.44848713356584</v>
      </c>
      <c r="D57" s="227">
        <f t="shared" si="11"/>
        <v>8.100433594118202</v>
      </c>
      <c r="E57" s="227">
        <f t="shared" si="11"/>
        <v>1.6106607597323028</v>
      </c>
      <c r="F57" s="227">
        <f t="shared" si="11"/>
        <v>0.27688754830804035</v>
      </c>
      <c r="G57" s="227">
        <f t="shared" si="11"/>
        <v>0.08601187670845509</v>
      </c>
      <c r="H57" s="227">
        <f t="shared" si="11"/>
        <v>0.014138938637006316</v>
      </c>
      <c r="I57" s="227">
        <f t="shared" si="11"/>
        <v>0.009425959091337543</v>
      </c>
      <c r="J57" s="227">
        <f t="shared" si="11"/>
        <v>0.007069469318503158</v>
      </c>
      <c r="K57" s="227">
        <f t="shared" si="11"/>
        <v>0.005891224432085965</v>
      </c>
      <c r="L57" s="227">
        <f t="shared" si="11"/>
        <v>0.003534734659251579</v>
      </c>
      <c r="M57" s="227">
        <f t="shared" si="11"/>
        <v>0</v>
      </c>
      <c r="N57" s="227">
        <f t="shared" si="11"/>
        <v>0</v>
      </c>
      <c r="O57" s="227">
        <f t="shared" si="11"/>
        <v>0</v>
      </c>
      <c r="P57" s="227">
        <f t="shared" si="11"/>
        <v>0</v>
      </c>
      <c r="Q57" s="227">
        <f t="shared" si="11"/>
        <v>0</v>
      </c>
      <c r="R57" s="227">
        <f t="shared" si="11"/>
        <v>0</v>
      </c>
      <c r="S57" s="227">
        <f t="shared" si="11"/>
        <v>0</v>
      </c>
      <c r="T57" s="227">
        <f t="shared" si="11"/>
        <v>0</v>
      </c>
      <c r="U57" s="227">
        <f t="shared" si="11"/>
        <v>100</v>
      </c>
    </row>
    <row r="58" spans="1:21" ht="15">
      <c r="A58" s="155" t="s">
        <v>177</v>
      </c>
      <c r="B58" s="227">
        <f t="shared" si="6"/>
        <v>0.671892497200448</v>
      </c>
      <c r="C58" s="227">
        <f aca="true" t="shared" si="12" ref="C58:U58">+C9*100/$U9</f>
        <v>15.901455767077268</v>
      </c>
      <c r="D58" s="227">
        <f t="shared" si="12"/>
        <v>27.267637178051512</v>
      </c>
      <c r="E58" s="227">
        <f t="shared" si="12"/>
        <v>18.64501679731243</v>
      </c>
      <c r="F58" s="227">
        <f t="shared" si="12"/>
        <v>10.862262038073908</v>
      </c>
      <c r="G58" s="227">
        <f t="shared" si="12"/>
        <v>8.3986562150056</v>
      </c>
      <c r="H58" s="227">
        <f t="shared" si="12"/>
        <v>6.998880179171333</v>
      </c>
      <c r="I58" s="227">
        <f t="shared" si="12"/>
        <v>5.207166853303471</v>
      </c>
      <c r="J58" s="227">
        <f t="shared" si="12"/>
        <v>3.0795072788353863</v>
      </c>
      <c r="K58" s="227">
        <f t="shared" si="12"/>
        <v>2.015677491601344</v>
      </c>
      <c r="L58" s="227">
        <f t="shared" si="12"/>
        <v>0.503919372900336</v>
      </c>
      <c r="M58" s="227">
        <f t="shared" si="12"/>
        <v>0.2799552071668533</v>
      </c>
      <c r="N58" s="227">
        <f t="shared" si="12"/>
        <v>0.11198208286674133</v>
      </c>
      <c r="O58" s="227">
        <f t="shared" si="12"/>
        <v>0.055991041433370664</v>
      </c>
      <c r="P58" s="227">
        <f t="shared" si="12"/>
        <v>0</v>
      </c>
      <c r="Q58" s="227">
        <f t="shared" si="12"/>
        <v>0</v>
      </c>
      <c r="R58" s="227">
        <f t="shared" si="12"/>
        <v>0</v>
      </c>
      <c r="S58" s="227">
        <f t="shared" si="12"/>
        <v>0</v>
      </c>
      <c r="T58" s="227">
        <f t="shared" si="12"/>
        <v>0</v>
      </c>
      <c r="U58" s="227">
        <f t="shared" si="12"/>
        <v>100</v>
      </c>
    </row>
    <row r="59" spans="1:21" ht="24">
      <c r="A59" s="155" t="s">
        <v>178</v>
      </c>
      <c r="B59" s="227">
        <f t="shared" si="6"/>
        <v>0.42462845010615713</v>
      </c>
      <c r="C59" s="227">
        <f aca="true" t="shared" si="13" ref="C59:U59">+C10*100/$U10</f>
        <v>18.259023354564757</v>
      </c>
      <c r="D59" s="227">
        <f t="shared" si="13"/>
        <v>29.582448690728945</v>
      </c>
      <c r="E59" s="227">
        <f t="shared" si="13"/>
        <v>19.037508846426043</v>
      </c>
      <c r="F59" s="227">
        <f t="shared" si="13"/>
        <v>9.058740268931352</v>
      </c>
      <c r="G59" s="227">
        <f t="shared" si="13"/>
        <v>7.360226468506723</v>
      </c>
      <c r="H59" s="227">
        <f t="shared" si="13"/>
        <v>5.803255484784147</v>
      </c>
      <c r="I59" s="227">
        <f t="shared" si="13"/>
        <v>4.3170559094125975</v>
      </c>
      <c r="J59" s="227">
        <f t="shared" si="13"/>
        <v>2.9723991507430996</v>
      </c>
      <c r="K59" s="227">
        <f t="shared" si="13"/>
        <v>1.8400566171266808</v>
      </c>
      <c r="L59" s="227">
        <f t="shared" si="13"/>
        <v>0.4953998584571833</v>
      </c>
      <c r="M59" s="227">
        <f t="shared" si="13"/>
        <v>0.42462845010615713</v>
      </c>
      <c r="N59" s="227">
        <f t="shared" si="13"/>
        <v>0.14154281670205238</v>
      </c>
      <c r="O59" s="227">
        <f t="shared" si="13"/>
        <v>0.21231422505307856</v>
      </c>
      <c r="P59" s="227">
        <f t="shared" si="13"/>
        <v>0</v>
      </c>
      <c r="Q59" s="227">
        <f t="shared" si="13"/>
        <v>0.07077140835102619</v>
      </c>
      <c r="R59" s="227">
        <f t="shared" si="13"/>
        <v>0</v>
      </c>
      <c r="S59" s="227">
        <f t="shared" si="13"/>
        <v>0</v>
      </c>
      <c r="T59" s="227">
        <f t="shared" si="13"/>
        <v>0</v>
      </c>
      <c r="U59" s="227">
        <f t="shared" si="13"/>
        <v>100</v>
      </c>
    </row>
    <row r="60" spans="1:21" ht="15">
      <c r="A60" s="155" t="s">
        <v>179</v>
      </c>
      <c r="B60" s="227">
        <f t="shared" si="6"/>
        <v>4.219066937119676</v>
      </c>
      <c r="C60" s="227">
        <f aca="true" t="shared" si="14" ref="C60:U60">+C11*100/$U11</f>
        <v>26.40973630831643</v>
      </c>
      <c r="D60" s="227">
        <f t="shared" si="14"/>
        <v>18.49898580121704</v>
      </c>
      <c r="E60" s="227">
        <f t="shared" si="14"/>
        <v>9.24949290060852</v>
      </c>
      <c r="F60" s="227">
        <f t="shared" si="14"/>
        <v>5.841784989858012</v>
      </c>
      <c r="G60" s="227">
        <f t="shared" si="14"/>
        <v>4.62474645030426</v>
      </c>
      <c r="H60" s="227">
        <f t="shared" si="14"/>
        <v>5.760649087221095</v>
      </c>
      <c r="I60" s="227">
        <f t="shared" si="14"/>
        <v>6.572008113590264</v>
      </c>
      <c r="J60" s="227">
        <f t="shared" si="14"/>
        <v>5.882352941176471</v>
      </c>
      <c r="K60" s="227">
        <f t="shared" si="14"/>
        <v>4.056795131845842</v>
      </c>
      <c r="L60" s="227">
        <f t="shared" si="14"/>
        <v>1.9878296146044625</v>
      </c>
      <c r="M60" s="227">
        <f t="shared" si="14"/>
        <v>1.5821501014198782</v>
      </c>
      <c r="N60" s="227">
        <f t="shared" si="14"/>
        <v>1.7444219066937119</v>
      </c>
      <c r="O60" s="227">
        <f t="shared" si="14"/>
        <v>1.2981744421906694</v>
      </c>
      <c r="P60" s="227">
        <f t="shared" si="14"/>
        <v>1.2981744421906694</v>
      </c>
      <c r="Q60" s="227">
        <f t="shared" si="14"/>
        <v>0.36511156186612576</v>
      </c>
      <c r="R60" s="227">
        <f t="shared" si="14"/>
        <v>0.4056795131845842</v>
      </c>
      <c r="S60" s="227">
        <f t="shared" si="14"/>
        <v>0.2028397565922921</v>
      </c>
      <c r="T60" s="227">
        <f t="shared" si="14"/>
        <v>0</v>
      </c>
      <c r="U60" s="227">
        <f t="shared" si="14"/>
        <v>100</v>
      </c>
    </row>
    <row r="61" spans="1:21" ht="15">
      <c r="A61" s="155" t="s">
        <v>180</v>
      </c>
      <c r="B61" s="227">
        <f t="shared" si="6"/>
        <v>7.359609347750261</v>
      </c>
      <c r="C61" s="227">
        <f aca="true" t="shared" si="15" ref="C61:U61">+C12*100/$U12</f>
        <v>41.15800488315312</v>
      </c>
      <c r="D61" s="227">
        <f t="shared" si="15"/>
        <v>22.846180676665504</v>
      </c>
      <c r="E61" s="227">
        <f t="shared" si="15"/>
        <v>6.627136379490757</v>
      </c>
      <c r="F61" s="227">
        <f t="shared" si="15"/>
        <v>3.7321241716079525</v>
      </c>
      <c r="G61" s="227">
        <f t="shared" si="15"/>
        <v>2.825252877572375</v>
      </c>
      <c r="H61" s="227">
        <f t="shared" si="15"/>
        <v>3.1391698639693058</v>
      </c>
      <c r="I61" s="227">
        <f t="shared" si="15"/>
        <v>3.6274851761423093</v>
      </c>
      <c r="J61" s="227">
        <f t="shared" si="15"/>
        <v>2.720613882106732</v>
      </c>
      <c r="K61" s="227">
        <f t="shared" si="15"/>
        <v>1.7439832577607255</v>
      </c>
      <c r="L61" s="227">
        <f t="shared" si="15"/>
        <v>1.1161492849668644</v>
      </c>
      <c r="M61" s="227">
        <f t="shared" si="15"/>
        <v>0.45343564701778866</v>
      </c>
      <c r="N61" s="227">
        <f t="shared" si="15"/>
        <v>1.1510289501220787</v>
      </c>
      <c r="O61" s="227">
        <f t="shared" si="15"/>
        <v>0.7324729682595047</v>
      </c>
      <c r="P61" s="227">
        <f t="shared" si="15"/>
        <v>0.45343564701778866</v>
      </c>
      <c r="Q61" s="227">
        <f t="shared" si="15"/>
        <v>0.13951866062085805</v>
      </c>
      <c r="R61" s="227">
        <f t="shared" si="15"/>
        <v>0.13951866062085805</v>
      </c>
      <c r="S61" s="227">
        <f t="shared" si="15"/>
        <v>0.03487966515521451</v>
      </c>
      <c r="T61" s="227">
        <f t="shared" si="15"/>
        <v>0</v>
      </c>
      <c r="U61" s="227">
        <f t="shared" si="15"/>
        <v>100</v>
      </c>
    </row>
    <row r="62" spans="1:21" ht="15">
      <c r="A62" s="155" t="s">
        <v>181</v>
      </c>
      <c r="B62" s="227">
        <f t="shared" si="6"/>
        <v>45.66415742990931</v>
      </c>
      <c r="C62" s="227">
        <f aca="true" t="shared" si="16" ref="C62:U62">+C13*100/$U13</f>
        <v>9.97569794321617</v>
      </c>
      <c r="D62" s="227">
        <f t="shared" si="16"/>
        <v>0.08890996384328137</v>
      </c>
      <c r="E62" s="227">
        <f t="shared" si="16"/>
        <v>0.04149131646019797</v>
      </c>
      <c r="F62" s="227">
        <f t="shared" si="16"/>
        <v>0.04149131646019797</v>
      </c>
      <c r="G62" s="227">
        <f t="shared" si="16"/>
        <v>0.04149131646019797</v>
      </c>
      <c r="H62" s="227">
        <f t="shared" si="16"/>
        <v>0.10669195661193764</v>
      </c>
      <c r="I62" s="227">
        <f t="shared" si="16"/>
        <v>0.46825914290794857</v>
      </c>
      <c r="J62" s="227">
        <f t="shared" si="16"/>
        <v>1.2743761484203664</v>
      </c>
      <c r="K62" s="227">
        <f t="shared" si="16"/>
        <v>2.0864204848556693</v>
      </c>
      <c r="L62" s="227">
        <f t="shared" si="16"/>
        <v>3.3548693023531504</v>
      </c>
      <c r="M62" s="227">
        <f t="shared" si="16"/>
        <v>5.180487226601861</v>
      </c>
      <c r="N62" s="227">
        <f t="shared" si="16"/>
        <v>9.151798944935095</v>
      </c>
      <c r="O62" s="227">
        <f t="shared" si="16"/>
        <v>9.00361567186296</v>
      </c>
      <c r="P62" s="227">
        <f t="shared" si="16"/>
        <v>7.172070416691364</v>
      </c>
      <c r="Q62" s="227">
        <f t="shared" si="16"/>
        <v>3.431924604350661</v>
      </c>
      <c r="R62" s="227">
        <f t="shared" si="16"/>
        <v>1.9619465354750756</v>
      </c>
      <c r="S62" s="227">
        <f t="shared" si="16"/>
        <v>0.9543002785845534</v>
      </c>
      <c r="T62" s="227">
        <f t="shared" si="16"/>
        <v>0</v>
      </c>
      <c r="U62" s="227">
        <f t="shared" si="16"/>
        <v>100</v>
      </c>
    </row>
    <row r="63" spans="1:21" ht="15">
      <c r="A63" s="155" t="s">
        <v>182</v>
      </c>
      <c r="B63" s="227">
        <f t="shared" si="6"/>
        <v>1.73026783598009</v>
      </c>
      <c r="C63" s="227">
        <f aca="true" t="shared" si="17" ref="C63:U63">+C14*100/$U14</f>
        <v>3.3420241763451055</v>
      </c>
      <c r="D63" s="227">
        <f t="shared" si="17"/>
        <v>3.105001185114956</v>
      </c>
      <c r="E63" s="227">
        <f t="shared" si="17"/>
        <v>2.3465276131784782</v>
      </c>
      <c r="F63" s="227">
        <f t="shared" si="17"/>
        <v>2.844275894761792</v>
      </c>
      <c r="G63" s="227">
        <f t="shared" si="17"/>
        <v>2.133206921071344</v>
      </c>
      <c r="H63" s="227">
        <f t="shared" si="17"/>
        <v>3.531642569329225</v>
      </c>
      <c r="I63" s="227">
        <f t="shared" si="17"/>
        <v>3.6264517658212845</v>
      </c>
      <c r="J63" s="227">
        <f t="shared" si="17"/>
        <v>4.2901161412657025</v>
      </c>
      <c r="K63" s="227">
        <f t="shared" si="17"/>
        <v>5.522635695662479</v>
      </c>
      <c r="L63" s="227">
        <f t="shared" si="17"/>
        <v>5.522635695662479</v>
      </c>
      <c r="M63" s="227">
        <f t="shared" si="17"/>
        <v>6.660346053567196</v>
      </c>
      <c r="N63" s="227">
        <f t="shared" si="17"/>
        <v>13.794738089594691</v>
      </c>
      <c r="O63" s="227">
        <f t="shared" si="17"/>
        <v>15.47760132732875</v>
      </c>
      <c r="P63" s="227">
        <f t="shared" si="17"/>
        <v>14.410997866793078</v>
      </c>
      <c r="Q63" s="227">
        <f t="shared" si="17"/>
        <v>6.091490874614838</v>
      </c>
      <c r="R63" s="227">
        <f t="shared" si="17"/>
        <v>3.50794027020621</v>
      </c>
      <c r="S63" s="227">
        <f t="shared" si="17"/>
        <v>2.0621000237022993</v>
      </c>
      <c r="T63" s="227">
        <f t="shared" si="17"/>
        <v>0</v>
      </c>
      <c r="U63" s="227">
        <f t="shared" si="17"/>
        <v>100</v>
      </c>
    </row>
    <row r="64" spans="1:21" ht="15">
      <c r="A64" s="155" t="s">
        <v>183</v>
      </c>
      <c r="B64" s="227">
        <f t="shared" si="6"/>
        <v>0</v>
      </c>
      <c r="C64" s="227">
        <f aca="true" t="shared" si="18" ref="C64:U64">+C15*100/$U15</f>
        <v>0.035075412136092596</v>
      </c>
      <c r="D64" s="227">
        <f t="shared" si="18"/>
        <v>0.0467672161814568</v>
      </c>
      <c r="E64" s="227">
        <f t="shared" si="18"/>
        <v>0.0935344323629136</v>
      </c>
      <c r="F64" s="227">
        <f t="shared" si="18"/>
        <v>0.0818426283175494</v>
      </c>
      <c r="G64" s="227">
        <f t="shared" si="18"/>
        <v>0.1636852566350988</v>
      </c>
      <c r="H64" s="227">
        <f t="shared" si="18"/>
        <v>0.3273705132701976</v>
      </c>
      <c r="I64" s="227">
        <f t="shared" si="18"/>
        <v>1.0054951479013212</v>
      </c>
      <c r="J64" s="227">
        <f t="shared" si="18"/>
        <v>3.4841576055185315</v>
      </c>
      <c r="K64" s="227">
        <f t="shared" si="18"/>
        <v>7.319069332397989</v>
      </c>
      <c r="L64" s="227">
        <f t="shared" si="18"/>
        <v>9.902958026423477</v>
      </c>
      <c r="M64" s="227">
        <f t="shared" si="18"/>
        <v>15.971004325967497</v>
      </c>
      <c r="N64" s="227">
        <f t="shared" si="18"/>
        <v>22.13258505787443</v>
      </c>
      <c r="O64" s="227">
        <f t="shared" si="18"/>
        <v>18.777037296854903</v>
      </c>
      <c r="P64" s="227">
        <f t="shared" si="18"/>
        <v>12.627148368993335</v>
      </c>
      <c r="Q64" s="227">
        <f t="shared" si="18"/>
        <v>5.015783935461242</v>
      </c>
      <c r="R64" s="227">
        <f t="shared" si="18"/>
        <v>2.3032853969367473</v>
      </c>
      <c r="S64" s="227">
        <f t="shared" si="18"/>
        <v>0.7132000467672162</v>
      </c>
      <c r="T64" s="227">
        <f t="shared" si="18"/>
        <v>0</v>
      </c>
      <c r="U64" s="227">
        <f t="shared" si="18"/>
        <v>100</v>
      </c>
    </row>
    <row r="65" spans="1:21" ht="15">
      <c r="A65" s="155" t="s">
        <v>184</v>
      </c>
      <c r="B65" s="227">
        <f t="shared" si="6"/>
        <v>0.8931965032307108</v>
      </c>
      <c r="C65" s="227">
        <f aca="true" t="shared" si="19" ref="C65:U65">+C16*100/$U16</f>
        <v>19.66932725199544</v>
      </c>
      <c r="D65" s="227">
        <f t="shared" si="19"/>
        <v>25.16153553781832</v>
      </c>
      <c r="E65" s="227">
        <f t="shared" si="19"/>
        <v>12.979855568225009</v>
      </c>
      <c r="F65" s="227">
        <f t="shared" si="19"/>
        <v>8.532877232991257</v>
      </c>
      <c r="G65" s="227">
        <f t="shared" si="19"/>
        <v>6.518434055492208</v>
      </c>
      <c r="H65" s="227">
        <f t="shared" si="19"/>
        <v>7.107563664006081</v>
      </c>
      <c r="I65" s="227">
        <f t="shared" si="19"/>
        <v>6.632459141011022</v>
      </c>
      <c r="J65" s="227">
        <f t="shared" si="19"/>
        <v>4.998099581908019</v>
      </c>
      <c r="K65" s="227">
        <f t="shared" si="19"/>
        <v>3.857848726719878</v>
      </c>
      <c r="L65" s="227">
        <f t="shared" si="19"/>
        <v>1.1972633979475484</v>
      </c>
      <c r="M65" s="227">
        <f t="shared" si="19"/>
        <v>1.1212466742683391</v>
      </c>
      <c r="N65" s="227">
        <f t="shared" si="19"/>
        <v>0.6841505131128849</v>
      </c>
      <c r="O65" s="227">
        <f t="shared" si="19"/>
        <v>0.34207525655644244</v>
      </c>
      <c r="P65" s="227">
        <f t="shared" si="19"/>
        <v>0.13302926643861648</v>
      </c>
      <c r="Q65" s="227">
        <f t="shared" si="19"/>
        <v>0.13302926643861648</v>
      </c>
      <c r="R65" s="227">
        <f t="shared" si="19"/>
        <v>0</v>
      </c>
      <c r="S65" s="227">
        <f t="shared" si="19"/>
        <v>0.03800836183960471</v>
      </c>
      <c r="T65" s="227">
        <f t="shared" si="19"/>
        <v>0</v>
      </c>
      <c r="U65" s="227">
        <f t="shared" si="19"/>
        <v>100</v>
      </c>
    </row>
    <row r="66" spans="1:21" ht="15">
      <c r="A66" s="155" t="s">
        <v>185</v>
      </c>
      <c r="B66" s="227">
        <f t="shared" si="6"/>
        <v>2.093838543917783</v>
      </c>
      <c r="C66" s="227">
        <f aca="true" t="shared" si="20" ref="C66:U66">+C17*100/$U17</f>
        <v>19.987513806848195</v>
      </c>
      <c r="D66" s="227">
        <f t="shared" si="20"/>
        <v>22.950583489410747</v>
      </c>
      <c r="E66" s="227">
        <f t="shared" si="20"/>
        <v>11.496902463621957</v>
      </c>
      <c r="F66" s="227">
        <f t="shared" si="20"/>
        <v>7.592565912692695</v>
      </c>
      <c r="G66" s="227">
        <f t="shared" si="20"/>
        <v>6.435191855160159</v>
      </c>
      <c r="H66" s="227">
        <f t="shared" si="20"/>
        <v>6.276713249771887</v>
      </c>
      <c r="I66" s="227">
        <f t="shared" si="20"/>
        <v>5.772463141718292</v>
      </c>
      <c r="J66" s="227">
        <f t="shared" si="20"/>
        <v>4.855208183258896</v>
      </c>
      <c r="K66" s="227">
        <f t="shared" si="20"/>
        <v>3.673822215819046</v>
      </c>
      <c r="L66" s="227">
        <f t="shared" si="20"/>
        <v>1.8681265907890314</v>
      </c>
      <c r="M66" s="227">
        <f t="shared" si="20"/>
        <v>1.7096479854007587</v>
      </c>
      <c r="N66" s="227">
        <f t="shared" si="20"/>
        <v>1.9833837583441387</v>
      </c>
      <c r="O66" s="227">
        <f t="shared" si="20"/>
        <v>1.579983671901263</v>
      </c>
      <c r="P66" s="227">
        <f t="shared" si="20"/>
        <v>1.0661287998847429</v>
      </c>
      <c r="Q66" s="227">
        <f t="shared" si="20"/>
        <v>0.38419055851702444</v>
      </c>
      <c r="R66" s="227">
        <f t="shared" si="20"/>
        <v>0.19689766123997504</v>
      </c>
      <c r="S66" s="227">
        <f t="shared" si="20"/>
        <v>0.07203572972194208</v>
      </c>
      <c r="T66" s="227">
        <f t="shared" si="20"/>
        <v>0.004802381981462806</v>
      </c>
      <c r="U66" s="227">
        <f t="shared" si="20"/>
        <v>100</v>
      </c>
    </row>
    <row r="67" spans="1:21" ht="15.75" thickBot="1">
      <c r="A67" s="156" t="s">
        <v>186</v>
      </c>
      <c r="B67" s="227">
        <f t="shared" si="6"/>
        <v>2.8506787330316743</v>
      </c>
      <c r="C67" s="227">
        <f aca="true" t="shared" si="21" ref="C67:U68">+C18*100/$U18</f>
        <v>26.289592760180994</v>
      </c>
      <c r="D67" s="227">
        <f t="shared" si="21"/>
        <v>24.615384615384617</v>
      </c>
      <c r="E67" s="227">
        <f t="shared" si="21"/>
        <v>12.171945701357465</v>
      </c>
      <c r="F67" s="227">
        <f t="shared" si="21"/>
        <v>7.963800904977376</v>
      </c>
      <c r="G67" s="227">
        <f t="shared" si="21"/>
        <v>5.475113122171946</v>
      </c>
      <c r="H67" s="227">
        <f t="shared" si="21"/>
        <v>4.615384615384615</v>
      </c>
      <c r="I67" s="227">
        <f t="shared" si="21"/>
        <v>4.253393665158371</v>
      </c>
      <c r="J67" s="227">
        <f t="shared" si="21"/>
        <v>4.298642533936651</v>
      </c>
      <c r="K67" s="227">
        <f t="shared" si="21"/>
        <v>2.986425339366516</v>
      </c>
      <c r="L67" s="227">
        <f t="shared" si="21"/>
        <v>0.9049773755656109</v>
      </c>
      <c r="M67" s="227">
        <f t="shared" si="21"/>
        <v>0.8144796380090498</v>
      </c>
      <c r="N67" s="227">
        <f t="shared" si="21"/>
        <v>0.9502262443438914</v>
      </c>
      <c r="O67" s="227">
        <f t="shared" si="21"/>
        <v>1.3122171945701357</v>
      </c>
      <c r="P67" s="227">
        <f t="shared" si="21"/>
        <v>0.4072398190045249</v>
      </c>
      <c r="Q67" s="227">
        <f t="shared" si="21"/>
        <v>0.09049773755656108</v>
      </c>
      <c r="R67" s="227">
        <f t="shared" si="21"/>
        <v>0</v>
      </c>
      <c r="S67" s="227">
        <f t="shared" si="21"/>
        <v>0</v>
      </c>
      <c r="T67" s="227">
        <f t="shared" si="21"/>
        <v>0</v>
      </c>
      <c r="U67" s="227">
        <f t="shared" si="21"/>
        <v>100</v>
      </c>
    </row>
    <row r="68" spans="1:21" ht="16.5" thickBot="1" thickTop="1">
      <c r="A68" s="230" t="s">
        <v>233</v>
      </c>
      <c r="B68" s="226">
        <f t="shared" si="6"/>
        <v>23.903694979320168</v>
      </c>
      <c r="C68" s="226">
        <f t="shared" si="21"/>
        <v>21.933404548650106</v>
      </c>
      <c r="D68" s="226">
        <f t="shared" si="21"/>
        <v>10.528910679558464</v>
      </c>
      <c r="E68" s="226">
        <f t="shared" si="21"/>
        <v>5.331105572142029</v>
      </c>
      <c r="F68" s="226">
        <f t="shared" si="21"/>
        <v>3.631981155331562</v>
      </c>
      <c r="G68" s="226">
        <f t="shared" si="21"/>
        <v>3.1143005834177875</v>
      </c>
      <c r="H68" s="226">
        <f t="shared" si="21"/>
        <v>3.4621600153386836</v>
      </c>
      <c r="I68" s="226">
        <f t="shared" si="21"/>
        <v>3.4338564920065373</v>
      </c>
      <c r="J68" s="226">
        <f t="shared" si="21"/>
        <v>3.64385037479343</v>
      </c>
      <c r="K68" s="226">
        <f t="shared" si="21"/>
        <v>3.3845535803957016</v>
      </c>
      <c r="L68" s="226">
        <f t="shared" si="21"/>
        <v>2.2551516977548913</v>
      </c>
      <c r="M68" s="226">
        <f t="shared" si="21"/>
        <v>2.7673541683785734</v>
      </c>
      <c r="N68" s="226">
        <f t="shared" si="21"/>
        <v>4.113141051978051</v>
      </c>
      <c r="O68" s="226">
        <f t="shared" si="21"/>
        <v>3.664849763072119</v>
      </c>
      <c r="P68" s="226">
        <f t="shared" si="21"/>
        <v>2.7162252230043733</v>
      </c>
      <c r="Q68" s="226">
        <f t="shared" si="21"/>
        <v>1.1951390981219243</v>
      </c>
      <c r="R68" s="226">
        <f t="shared" si="21"/>
        <v>0.6272425977156317</v>
      </c>
      <c r="S68" s="226">
        <f t="shared" si="21"/>
        <v>0.2921654021382855</v>
      </c>
      <c r="T68" s="226">
        <f t="shared" si="21"/>
        <v>0.0009130168816821423</v>
      </c>
      <c r="U68" s="226">
        <f t="shared" si="21"/>
        <v>100</v>
      </c>
    </row>
    <row r="69" spans="1:21" ht="15.75" thickTop="1">
      <c r="A69" s="154" t="s">
        <v>173</v>
      </c>
      <c r="B69" s="227">
        <f aca="true" t="shared" si="22" ref="B69:U69">+B20*100/$U20</f>
        <v>1.0201242696837616</v>
      </c>
      <c r="C69" s="227">
        <f t="shared" si="22"/>
        <v>2.939812668088658</v>
      </c>
      <c r="D69" s="227">
        <f t="shared" si="22"/>
        <v>3.384957803950663</v>
      </c>
      <c r="E69" s="227">
        <f t="shared" si="22"/>
        <v>2.420476676249652</v>
      </c>
      <c r="F69" s="227">
        <f t="shared" si="22"/>
        <v>2.819252527126032</v>
      </c>
      <c r="G69" s="227">
        <f t="shared" si="22"/>
        <v>3.2458499489937864</v>
      </c>
      <c r="H69" s="227">
        <f t="shared" si="22"/>
        <v>5.34174163034406</v>
      </c>
      <c r="I69" s="227">
        <f t="shared" si="22"/>
        <v>6.3340443290364465</v>
      </c>
      <c r="J69" s="227">
        <f t="shared" si="22"/>
        <v>9.051284429194101</v>
      </c>
      <c r="K69" s="227">
        <f t="shared" si="22"/>
        <v>9.84883613094686</v>
      </c>
      <c r="L69" s="227">
        <f t="shared" si="22"/>
        <v>5.83325605119169</v>
      </c>
      <c r="M69" s="227">
        <f t="shared" si="22"/>
        <v>7.381990169711583</v>
      </c>
      <c r="N69" s="227">
        <f t="shared" si="22"/>
        <v>13.039042937957896</v>
      </c>
      <c r="O69" s="227">
        <f t="shared" si="22"/>
        <v>11.657238245386257</v>
      </c>
      <c r="P69" s="227">
        <f t="shared" si="22"/>
        <v>8.819438004265974</v>
      </c>
      <c r="Q69" s="227">
        <f t="shared" si="22"/>
        <v>3.99703236576092</v>
      </c>
      <c r="R69" s="227">
        <f t="shared" si="22"/>
        <v>2.021700825373273</v>
      </c>
      <c r="S69" s="227">
        <f t="shared" si="22"/>
        <v>0.8346471297412594</v>
      </c>
      <c r="T69" s="227">
        <f t="shared" si="22"/>
        <v>0.009273856997125105</v>
      </c>
      <c r="U69" s="227">
        <f t="shared" si="22"/>
        <v>100</v>
      </c>
    </row>
    <row r="70" spans="1:21" ht="15">
      <c r="A70" s="155" t="s">
        <v>174</v>
      </c>
      <c r="B70" s="227">
        <f aca="true" t="shared" si="23" ref="B70:U70">+B21*100/$U21</f>
        <v>0.4882017900732303</v>
      </c>
      <c r="C70" s="227">
        <f t="shared" si="23"/>
        <v>29.251423921887714</v>
      </c>
      <c r="D70" s="227">
        <f t="shared" si="23"/>
        <v>33.889340927583405</v>
      </c>
      <c r="E70" s="227">
        <f t="shared" si="23"/>
        <v>20.01627339300244</v>
      </c>
      <c r="F70" s="227">
        <f t="shared" si="23"/>
        <v>9.764035801464605</v>
      </c>
      <c r="G70" s="227">
        <f t="shared" si="23"/>
        <v>4.963384865744508</v>
      </c>
      <c r="H70" s="227">
        <f t="shared" si="23"/>
        <v>1.2611879576891782</v>
      </c>
      <c r="I70" s="227">
        <f t="shared" si="23"/>
        <v>0.16273393002441008</v>
      </c>
      <c r="J70" s="227">
        <f t="shared" si="23"/>
        <v>0</v>
      </c>
      <c r="K70" s="227">
        <f t="shared" si="23"/>
        <v>0</v>
      </c>
      <c r="L70" s="227">
        <f t="shared" si="23"/>
        <v>0.08136696501220504</v>
      </c>
      <c r="M70" s="227">
        <f t="shared" si="23"/>
        <v>0</v>
      </c>
      <c r="N70" s="227">
        <f t="shared" si="23"/>
        <v>0</v>
      </c>
      <c r="O70" s="227">
        <f t="shared" si="23"/>
        <v>0.08136696501220504</v>
      </c>
      <c r="P70" s="227">
        <f t="shared" si="23"/>
        <v>0</v>
      </c>
      <c r="Q70" s="227">
        <f t="shared" si="23"/>
        <v>0</v>
      </c>
      <c r="R70" s="227">
        <f t="shared" si="23"/>
        <v>0</v>
      </c>
      <c r="S70" s="227">
        <f t="shared" si="23"/>
        <v>0.04068348250610252</v>
      </c>
      <c r="T70" s="227">
        <f t="shared" si="23"/>
        <v>0</v>
      </c>
      <c r="U70" s="227">
        <f t="shared" si="23"/>
        <v>100</v>
      </c>
    </row>
    <row r="71" spans="1:21" ht="15">
      <c r="A71" s="155" t="s">
        <v>175</v>
      </c>
      <c r="B71" s="227">
        <f aca="true" t="shared" si="24" ref="B71:U71">+B22*100/$U22</f>
        <v>0.4228200257368711</v>
      </c>
      <c r="C71" s="227">
        <f t="shared" si="24"/>
        <v>7.292113487346039</v>
      </c>
      <c r="D71" s="227">
        <f t="shared" si="24"/>
        <v>14.712911330351124</v>
      </c>
      <c r="E71" s="227">
        <f t="shared" si="24"/>
        <v>12.274036399289173</v>
      </c>
      <c r="F71" s="227">
        <f t="shared" si="24"/>
        <v>10.564372816961823</v>
      </c>
      <c r="G71" s="227">
        <f t="shared" si="24"/>
        <v>9.853544947607084</v>
      </c>
      <c r="H71" s="227">
        <f t="shared" si="24"/>
        <v>10.509222378822232</v>
      </c>
      <c r="I71" s="227">
        <f t="shared" si="24"/>
        <v>9.933206691586495</v>
      </c>
      <c r="J71" s="227">
        <f t="shared" si="24"/>
        <v>9.136589251792389</v>
      </c>
      <c r="K71" s="227">
        <f t="shared" si="24"/>
        <v>6.605796923831117</v>
      </c>
      <c r="L71" s="227">
        <f t="shared" si="24"/>
        <v>2.7391384275997304</v>
      </c>
      <c r="M71" s="227">
        <f t="shared" si="24"/>
        <v>2.438874931061952</v>
      </c>
      <c r="N71" s="227">
        <f t="shared" si="24"/>
        <v>1.8567314173662601</v>
      </c>
      <c r="O71" s="227">
        <f t="shared" si="24"/>
        <v>1.0846252834119738</v>
      </c>
      <c r="P71" s="227">
        <f t="shared" si="24"/>
        <v>0.3615417611373246</v>
      </c>
      <c r="Q71" s="227">
        <f t="shared" si="24"/>
        <v>0.16545131441877567</v>
      </c>
      <c r="R71" s="227">
        <f t="shared" si="24"/>
        <v>0.03676695875972792</v>
      </c>
      <c r="S71" s="227">
        <f t="shared" si="24"/>
        <v>0.012255652919909309</v>
      </c>
      <c r="T71" s="227">
        <f t="shared" si="24"/>
        <v>0</v>
      </c>
      <c r="U71" s="227">
        <f t="shared" si="24"/>
        <v>100</v>
      </c>
    </row>
    <row r="72" spans="1:21" ht="15">
      <c r="A72" s="155" t="s">
        <v>176</v>
      </c>
      <c r="B72" s="227">
        <f aca="true" t="shared" si="25" ref="B72:U72">+B23*100/$U23</f>
        <v>49.515527950310556</v>
      </c>
      <c r="C72" s="227">
        <f t="shared" si="25"/>
        <v>39.17786561264822</v>
      </c>
      <c r="D72" s="227">
        <f t="shared" si="25"/>
        <v>8.898927159796726</v>
      </c>
      <c r="E72" s="227">
        <f t="shared" si="25"/>
        <v>1.8633540372670807</v>
      </c>
      <c r="F72" s="227">
        <f t="shared" si="25"/>
        <v>0.3749294184076793</v>
      </c>
      <c r="G72" s="227">
        <f t="shared" si="25"/>
        <v>0.11744776962168267</v>
      </c>
      <c r="H72" s="227">
        <f t="shared" si="25"/>
        <v>0.020327498588368152</v>
      </c>
      <c r="I72" s="227">
        <f t="shared" si="25"/>
        <v>0.009034443817052512</v>
      </c>
      <c r="J72" s="227">
        <f t="shared" si="25"/>
        <v>0.006775832862789385</v>
      </c>
      <c r="K72" s="227">
        <f t="shared" si="25"/>
        <v>0.009034443817052512</v>
      </c>
      <c r="L72" s="227">
        <f t="shared" si="25"/>
        <v>0.006775832862789385</v>
      </c>
      <c r="M72" s="227">
        <f t="shared" si="25"/>
        <v>0</v>
      </c>
      <c r="N72" s="227">
        <f t="shared" si="25"/>
        <v>0</v>
      </c>
      <c r="O72" s="227">
        <f t="shared" si="25"/>
        <v>0</v>
      </c>
      <c r="P72" s="227">
        <f t="shared" si="25"/>
        <v>0</v>
      </c>
      <c r="Q72" s="227">
        <f t="shared" si="25"/>
        <v>0</v>
      </c>
      <c r="R72" s="227">
        <f t="shared" si="25"/>
        <v>0</v>
      </c>
      <c r="S72" s="227">
        <f t="shared" si="25"/>
        <v>0</v>
      </c>
      <c r="T72" s="227">
        <f t="shared" si="25"/>
        <v>0</v>
      </c>
      <c r="U72" s="227">
        <f t="shared" si="25"/>
        <v>100</v>
      </c>
    </row>
    <row r="73" spans="1:21" ht="15">
      <c r="A73" s="155" t="s">
        <v>177</v>
      </c>
      <c r="B73" s="227">
        <f aca="true" t="shared" si="26" ref="B73:U73">+B24*100/$U24</f>
        <v>0.40431266846361186</v>
      </c>
      <c r="C73" s="227">
        <f t="shared" si="26"/>
        <v>14.959568733153638</v>
      </c>
      <c r="D73" s="227">
        <f t="shared" si="26"/>
        <v>28.032345013477087</v>
      </c>
      <c r="E73" s="227">
        <f t="shared" si="26"/>
        <v>20.485175202156334</v>
      </c>
      <c r="F73" s="227">
        <f t="shared" si="26"/>
        <v>11.185983827493262</v>
      </c>
      <c r="G73" s="227">
        <f t="shared" si="26"/>
        <v>7.951482479784366</v>
      </c>
      <c r="H73" s="227">
        <f t="shared" si="26"/>
        <v>5.929919137466308</v>
      </c>
      <c r="I73" s="227">
        <f t="shared" si="26"/>
        <v>6.199460916442049</v>
      </c>
      <c r="J73" s="227">
        <f t="shared" si="26"/>
        <v>2.1563342318059298</v>
      </c>
      <c r="K73" s="227">
        <f t="shared" si="26"/>
        <v>1.8867924528301887</v>
      </c>
      <c r="L73" s="227">
        <f t="shared" si="26"/>
        <v>0.40431266846361186</v>
      </c>
      <c r="M73" s="227">
        <f t="shared" si="26"/>
        <v>0.40431266846361186</v>
      </c>
      <c r="N73" s="227">
        <f t="shared" si="26"/>
        <v>0</v>
      </c>
      <c r="O73" s="227">
        <f t="shared" si="26"/>
        <v>0</v>
      </c>
      <c r="P73" s="227">
        <f t="shared" si="26"/>
        <v>0</v>
      </c>
      <c r="Q73" s="227">
        <f t="shared" si="26"/>
        <v>0</v>
      </c>
      <c r="R73" s="227">
        <f t="shared" si="26"/>
        <v>0</v>
      </c>
      <c r="S73" s="227">
        <f t="shared" si="26"/>
        <v>0</v>
      </c>
      <c r="T73" s="227">
        <f t="shared" si="26"/>
        <v>0</v>
      </c>
      <c r="U73" s="227">
        <f t="shared" si="26"/>
        <v>100</v>
      </c>
    </row>
    <row r="74" spans="1:21" ht="24">
      <c r="A74" s="155" t="s">
        <v>178</v>
      </c>
      <c r="B74" s="227">
        <f aca="true" t="shared" si="27" ref="B74:U74">+B25*100/$U25</f>
        <v>0</v>
      </c>
      <c r="C74" s="227">
        <f t="shared" si="27"/>
        <v>17.24137931034483</v>
      </c>
      <c r="D74" s="227">
        <f t="shared" si="27"/>
        <v>27.24137931034483</v>
      </c>
      <c r="E74" s="227">
        <f t="shared" si="27"/>
        <v>20.689655172413794</v>
      </c>
      <c r="F74" s="227">
        <f t="shared" si="27"/>
        <v>12.068965517241379</v>
      </c>
      <c r="G74" s="227">
        <f t="shared" si="27"/>
        <v>7.068965517241379</v>
      </c>
      <c r="H74" s="227">
        <f t="shared" si="27"/>
        <v>7.068965517241379</v>
      </c>
      <c r="I74" s="227">
        <f t="shared" si="27"/>
        <v>3.793103448275862</v>
      </c>
      <c r="J74" s="227">
        <f t="shared" si="27"/>
        <v>2.2413793103448274</v>
      </c>
      <c r="K74" s="227">
        <f t="shared" si="27"/>
        <v>2.0689655172413794</v>
      </c>
      <c r="L74" s="227">
        <f t="shared" si="27"/>
        <v>0</v>
      </c>
      <c r="M74" s="227">
        <f t="shared" si="27"/>
        <v>0.1724137931034483</v>
      </c>
      <c r="N74" s="227">
        <f t="shared" si="27"/>
        <v>0.1724137931034483</v>
      </c>
      <c r="O74" s="227">
        <f t="shared" si="27"/>
        <v>0.1724137931034483</v>
      </c>
      <c r="P74" s="227">
        <f t="shared" si="27"/>
        <v>0</v>
      </c>
      <c r="Q74" s="227">
        <f t="shared" si="27"/>
        <v>0</v>
      </c>
      <c r="R74" s="227">
        <f t="shared" si="27"/>
        <v>0</v>
      </c>
      <c r="S74" s="227">
        <f t="shared" si="27"/>
        <v>0</v>
      </c>
      <c r="T74" s="227">
        <f t="shared" si="27"/>
        <v>0</v>
      </c>
      <c r="U74" s="227">
        <f t="shared" si="27"/>
        <v>100</v>
      </c>
    </row>
    <row r="75" spans="1:21" ht="15">
      <c r="A75" s="155" t="s">
        <v>179</v>
      </c>
      <c r="B75" s="227">
        <f aca="true" t="shared" si="28" ref="B75:U75">+B26*100/$U26</f>
        <v>3.357142857142857</v>
      </c>
      <c r="C75" s="227">
        <f t="shared" si="28"/>
        <v>18.785714285714285</v>
      </c>
      <c r="D75" s="227">
        <f t="shared" si="28"/>
        <v>14.857142857142858</v>
      </c>
      <c r="E75" s="227">
        <f t="shared" si="28"/>
        <v>9</v>
      </c>
      <c r="F75" s="227">
        <f t="shared" si="28"/>
        <v>6.357142857142857</v>
      </c>
      <c r="G75" s="227">
        <f t="shared" si="28"/>
        <v>5.928571428571429</v>
      </c>
      <c r="H75" s="227">
        <f t="shared" si="28"/>
        <v>7.428571428571429</v>
      </c>
      <c r="I75" s="227">
        <f t="shared" si="28"/>
        <v>8.428571428571429</v>
      </c>
      <c r="J75" s="227">
        <f t="shared" si="28"/>
        <v>9.142857142857142</v>
      </c>
      <c r="K75" s="227">
        <f t="shared" si="28"/>
        <v>5.857142857142857</v>
      </c>
      <c r="L75" s="227">
        <f t="shared" si="28"/>
        <v>3</v>
      </c>
      <c r="M75" s="227">
        <f t="shared" si="28"/>
        <v>1.8571428571428572</v>
      </c>
      <c r="N75" s="227">
        <f t="shared" si="28"/>
        <v>1.7142857142857142</v>
      </c>
      <c r="O75" s="227">
        <f t="shared" si="28"/>
        <v>1.5714285714285714</v>
      </c>
      <c r="P75" s="227">
        <f t="shared" si="28"/>
        <v>1.5714285714285714</v>
      </c>
      <c r="Q75" s="227">
        <f t="shared" si="28"/>
        <v>0.5</v>
      </c>
      <c r="R75" s="227">
        <f t="shared" si="28"/>
        <v>0.35714285714285715</v>
      </c>
      <c r="S75" s="227">
        <f t="shared" si="28"/>
        <v>0.2857142857142857</v>
      </c>
      <c r="T75" s="227">
        <f t="shared" si="28"/>
        <v>0</v>
      </c>
      <c r="U75" s="227">
        <f t="shared" si="28"/>
        <v>100</v>
      </c>
    </row>
    <row r="76" spans="1:21" ht="15">
      <c r="A76" s="155" t="s">
        <v>180</v>
      </c>
      <c r="B76" s="227">
        <f aca="true" t="shared" si="29" ref="B76:U76">+B27*100/$U27</f>
        <v>6.5487884741322855</v>
      </c>
      <c r="C76" s="227">
        <f t="shared" si="29"/>
        <v>32.61296660117878</v>
      </c>
      <c r="D76" s="227">
        <f t="shared" si="29"/>
        <v>22.265880812049772</v>
      </c>
      <c r="E76" s="227">
        <f t="shared" si="29"/>
        <v>7.203667321545514</v>
      </c>
      <c r="F76" s="227">
        <f t="shared" si="29"/>
        <v>4.256712508185986</v>
      </c>
      <c r="G76" s="227">
        <f t="shared" si="29"/>
        <v>3.601833660772757</v>
      </c>
      <c r="H76" s="227">
        <f t="shared" si="29"/>
        <v>4.322200392927308</v>
      </c>
      <c r="I76" s="227">
        <f t="shared" si="29"/>
        <v>5.828421741977734</v>
      </c>
      <c r="J76" s="227">
        <f t="shared" si="29"/>
        <v>4.453176162409954</v>
      </c>
      <c r="K76" s="227">
        <f t="shared" si="29"/>
        <v>2.619515389652914</v>
      </c>
      <c r="L76" s="227">
        <f t="shared" si="29"/>
        <v>1.9646365422396856</v>
      </c>
      <c r="M76" s="227">
        <f t="shared" si="29"/>
        <v>0.7203667321545514</v>
      </c>
      <c r="N76" s="227">
        <f t="shared" si="29"/>
        <v>1.7026850032743943</v>
      </c>
      <c r="O76" s="227">
        <f t="shared" si="29"/>
        <v>0.8513425016371972</v>
      </c>
      <c r="P76" s="227">
        <f t="shared" si="29"/>
        <v>0.5893909626719057</v>
      </c>
      <c r="Q76" s="227">
        <f t="shared" si="29"/>
        <v>0.13097576948264572</v>
      </c>
      <c r="R76" s="227">
        <f t="shared" si="29"/>
        <v>0.26195153896529144</v>
      </c>
      <c r="S76" s="227">
        <f t="shared" si="29"/>
        <v>0.06548788474132286</v>
      </c>
      <c r="T76" s="227">
        <f t="shared" si="29"/>
        <v>0</v>
      </c>
      <c r="U76" s="227">
        <f t="shared" si="29"/>
        <v>100</v>
      </c>
    </row>
    <row r="77" spans="1:21" ht="15">
      <c r="A77" s="155" t="s">
        <v>181</v>
      </c>
      <c r="B77" s="227">
        <f aca="true" t="shared" si="30" ref="B77:U77">+B28*100/$U28</f>
        <v>37.8955037468776</v>
      </c>
      <c r="C77" s="227">
        <f t="shared" si="30"/>
        <v>7.795587010824313</v>
      </c>
      <c r="D77" s="227">
        <f t="shared" si="30"/>
        <v>0.09367194004995837</v>
      </c>
      <c r="E77" s="227">
        <f t="shared" si="30"/>
        <v>0.05203996669442131</v>
      </c>
      <c r="F77" s="227">
        <f t="shared" si="30"/>
        <v>0.010407993338884263</v>
      </c>
      <c r="G77" s="227">
        <f t="shared" si="30"/>
        <v>0.05203996669442131</v>
      </c>
      <c r="H77" s="227">
        <f t="shared" si="30"/>
        <v>0.16652789342214822</v>
      </c>
      <c r="I77" s="227">
        <f t="shared" si="30"/>
        <v>0.6765195670274771</v>
      </c>
      <c r="J77" s="227">
        <f t="shared" si="30"/>
        <v>1.8422148209825147</v>
      </c>
      <c r="K77" s="227">
        <f t="shared" si="30"/>
        <v>3.007910074937552</v>
      </c>
      <c r="L77" s="227">
        <f t="shared" si="30"/>
        <v>4.44421315570358</v>
      </c>
      <c r="M77" s="227">
        <f t="shared" si="30"/>
        <v>6.5674437968359705</v>
      </c>
      <c r="N77" s="227">
        <f t="shared" si="30"/>
        <v>11.01165695253955</v>
      </c>
      <c r="O77" s="227">
        <f t="shared" si="30"/>
        <v>10.74104912572856</v>
      </c>
      <c r="P77" s="227">
        <f t="shared" si="30"/>
        <v>8.34721065778518</v>
      </c>
      <c r="Q77" s="227">
        <f t="shared" si="30"/>
        <v>3.871773522064946</v>
      </c>
      <c r="R77" s="227">
        <f t="shared" si="30"/>
        <v>2.1960865945045795</v>
      </c>
      <c r="S77" s="227">
        <f t="shared" si="30"/>
        <v>1.228143213988343</v>
      </c>
      <c r="T77" s="227">
        <f t="shared" si="30"/>
        <v>0</v>
      </c>
      <c r="U77" s="227">
        <f t="shared" si="30"/>
        <v>100</v>
      </c>
    </row>
    <row r="78" spans="1:21" ht="15">
      <c r="A78" s="155" t="s">
        <v>182</v>
      </c>
      <c r="B78" s="227">
        <f aca="true" t="shared" si="31" ref="B78:U78">+B29*100/$U29</f>
        <v>1.1511325659116227</v>
      </c>
      <c r="C78" s="227">
        <f t="shared" si="31"/>
        <v>2.265131823245451</v>
      </c>
      <c r="D78" s="227">
        <f t="shared" si="31"/>
        <v>2.116598588934274</v>
      </c>
      <c r="E78" s="227">
        <f t="shared" si="31"/>
        <v>1.6338655774229485</v>
      </c>
      <c r="F78" s="227">
        <f t="shared" si="31"/>
        <v>1.55959896026736</v>
      </c>
      <c r="G78" s="227">
        <f t="shared" si="31"/>
        <v>1.3739324173783884</v>
      </c>
      <c r="H78" s="227">
        <f t="shared" si="31"/>
        <v>2.9706646862235426</v>
      </c>
      <c r="I78" s="227">
        <f t="shared" si="31"/>
        <v>2.3393984404010397</v>
      </c>
      <c r="J78" s="227">
        <f t="shared" si="31"/>
        <v>4.0475306349795765</v>
      </c>
      <c r="K78" s="227">
        <f t="shared" si="31"/>
        <v>6.126995915336057</v>
      </c>
      <c r="L78" s="227">
        <f t="shared" si="31"/>
        <v>6.015595989602674</v>
      </c>
      <c r="M78" s="227">
        <f t="shared" si="31"/>
        <v>7.686594875603416</v>
      </c>
      <c r="N78" s="227">
        <f t="shared" si="31"/>
        <v>15.26178982547345</v>
      </c>
      <c r="O78" s="227">
        <f t="shared" si="31"/>
        <v>17.229855180096546</v>
      </c>
      <c r="P78" s="227">
        <f t="shared" si="31"/>
        <v>15.818789454140363</v>
      </c>
      <c r="Q78" s="227">
        <f t="shared" si="31"/>
        <v>6.535462309691794</v>
      </c>
      <c r="R78" s="227">
        <f t="shared" si="31"/>
        <v>3.861864092090605</v>
      </c>
      <c r="S78" s="227">
        <f t="shared" si="31"/>
        <v>2.005198663200891</v>
      </c>
      <c r="T78" s="227">
        <f t="shared" si="31"/>
        <v>0</v>
      </c>
      <c r="U78" s="227">
        <f t="shared" si="31"/>
        <v>100</v>
      </c>
    </row>
    <row r="79" spans="1:21" ht="15">
      <c r="A79" s="155" t="s">
        <v>183</v>
      </c>
      <c r="B79" s="227">
        <f aca="true" t="shared" si="32" ref="B79:U79">+B30*100/$U30</f>
        <v>0</v>
      </c>
      <c r="C79" s="227">
        <f t="shared" si="32"/>
        <v>0.047036688617121354</v>
      </c>
      <c r="D79" s="227">
        <f t="shared" si="32"/>
        <v>0.047036688617121354</v>
      </c>
      <c r="E79" s="227">
        <f t="shared" si="32"/>
        <v>0.023518344308560677</v>
      </c>
      <c r="F79" s="227">
        <f t="shared" si="32"/>
        <v>0</v>
      </c>
      <c r="G79" s="227">
        <f t="shared" si="32"/>
        <v>0.09407337723424271</v>
      </c>
      <c r="H79" s="227">
        <f t="shared" si="32"/>
        <v>0.3292568203198495</v>
      </c>
      <c r="I79" s="227">
        <f t="shared" si="32"/>
        <v>0.7761053621825024</v>
      </c>
      <c r="J79" s="227">
        <f t="shared" si="32"/>
        <v>2.8222013170272815</v>
      </c>
      <c r="K79" s="227">
        <f t="shared" si="32"/>
        <v>6.279397930385701</v>
      </c>
      <c r="L79" s="227">
        <f t="shared" si="32"/>
        <v>10.44214487300094</v>
      </c>
      <c r="M79" s="227">
        <f t="shared" si="32"/>
        <v>15.94543744120414</v>
      </c>
      <c r="N79" s="227">
        <f t="shared" si="32"/>
        <v>22.718720602069613</v>
      </c>
      <c r="O79" s="227">
        <f t="shared" si="32"/>
        <v>18.979303857008468</v>
      </c>
      <c r="P79" s="227">
        <f t="shared" si="32"/>
        <v>12.676387582314206</v>
      </c>
      <c r="Q79" s="227">
        <f t="shared" si="32"/>
        <v>5.432737535277517</v>
      </c>
      <c r="R79" s="227">
        <f t="shared" si="32"/>
        <v>2.4459078080903103</v>
      </c>
      <c r="S79" s="227">
        <f t="shared" si="32"/>
        <v>0.940733772342427</v>
      </c>
      <c r="T79" s="227">
        <f t="shared" si="32"/>
        <v>0</v>
      </c>
      <c r="U79" s="227">
        <f t="shared" si="32"/>
        <v>100</v>
      </c>
    </row>
    <row r="80" spans="1:21" ht="15">
      <c r="A80" s="155" t="s">
        <v>184</v>
      </c>
      <c r="B80" s="227">
        <f aca="true" t="shared" si="33" ref="B80:U80">+B31*100/$U31</f>
        <v>0.671366230278617</v>
      </c>
      <c r="C80" s="227">
        <f t="shared" si="33"/>
        <v>16.24706277274253</v>
      </c>
      <c r="D80" s="227">
        <f t="shared" si="33"/>
        <v>21.987244041624706</v>
      </c>
      <c r="E80" s="227">
        <f t="shared" si="33"/>
        <v>13.091641490433032</v>
      </c>
      <c r="F80" s="227">
        <f t="shared" si="33"/>
        <v>9.432695535414569</v>
      </c>
      <c r="G80" s="227">
        <f t="shared" si="33"/>
        <v>6.8143672373279625</v>
      </c>
      <c r="H80" s="227">
        <f t="shared" si="33"/>
        <v>8.828465928163814</v>
      </c>
      <c r="I80" s="227">
        <f t="shared" si="33"/>
        <v>8.190668009399127</v>
      </c>
      <c r="J80" s="227">
        <f t="shared" si="33"/>
        <v>6.008727760993622</v>
      </c>
      <c r="K80" s="227">
        <f t="shared" si="33"/>
        <v>5.13595166163142</v>
      </c>
      <c r="L80" s="227">
        <f t="shared" si="33"/>
        <v>1.2755958375293723</v>
      </c>
      <c r="M80" s="227">
        <f t="shared" si="33"/>
        <v>1.0070493454179255</v>
      </c>
      <c r="N80" s="227">
        <f t="shared" si="33"/>
        <v>0.7049345417925479</v>
      </c>
      <c r="O80" s="227">
        <f t="shared" si="33"/>
        <v>0.3021148036253776</v>
      </c>
      <c r="P80" s="227">
        <f t="shared" si="33"/>
        <v>0.10070493454179255</v>
      </c>
      <c r="Q80" s="227">
        <f t="shared" si="33"/>
        <v>0.16784155756965424</v>
      </c>
      <c r="R80" s="227">
        <f t="shared" si="33"/>
        <v>0</v>
      </c>
      <c r="S80" s="227">
        <f t="shared" si="33"/>
        <v>0.03356831151393085</v>
      </c>
      <c r="T80" s="227">
        <f t="shared" si="33"/>
        <v>0</v>
      </c>
      <c r="U80" s="227">
        <f t="shared" si="33"/>
        <v>100</v>
      </c>
    </row>
    <row r="81" spans="1:21" ht="15">
      <c r="A81" s="155" t="s">
        <v>185</v>
      </c>
      <c r="B81" s="227">
        <f aca="true" t="shared" si="34" ref="B81:U81">+B32*100/$U32</f>
        <v>1.8265259293253786</v>
      </c>
      <c r="C81" s="227">
        <f t="shared" si="34"/>
        <v>17.723726480036714</v>
      </c>
      <c r="D81" s="227">
        <f t="shared" si="34"/>
        <v>19.37586048646168</v>
      </c>
      <c r="E81" s="227">
        <f t="shared" si="34"/>
        <v>11.06929784304727</v>
      </c>
      <c r="F81" s="227">
        <f t="shared" si="34"/>
        <v>7.6365305185865076</v>
      </c>
      <c r="G81" s="227">
        <f t="shared" si="34"/>
        <v>6.764570904084443</v>
      </c>
      <c r="H81" s="227">
        <f t="shared" si="34"/>
        <v>7.186782927948601</v>
      </c>
      <c r="I81" s="227">
        <f t="shared" si="34"/>
        <v>6.581000458926113</v>
      </c>
      <c r="J81" s="227">
        <f t="shared" si="34"/>
        <v>6.002753556677375</v>
      </c>
      <c r="K81" s="227">
        <f t="shared" si="34"/>
        <v>4.625975217989904</v>
      </c>
      <c r="L81" s="227">
        <f t="shared" si="34"/>
        <v>2.166131252868288</v>
      </c>
      <c r="M81" s="227">
        <f t="shared" si="34"/>
        <v>2.2120238641578704</v>
      </c>
      <c r="N81" s="227">
        <f t="shared" si="34"/>
        <v>2.55162918770078</v>
      </c>
      <c r="O81" s="227">
        <f t="shared" si="34"/>
        <v>1.9091326296466269</v>
      </c>
      <c r="P81" s="227">
        <f t="shared" si="34"/>
        <v>1.4502065167508031</v>
      </c>
      <c r="Q81" s="227">
        <f t="shared" si="34"/>
        <v>0.5139972464433227</v>
      </c>
      <c r="R81" s="227">
        <f t="shared" si="34"/>
        <v>0.32124827902707664</v>
      </c>
      <c r="S81" s="227">
        <f t="shared" si="34"/>
        <v>0.08260670032124828</v>
      </c>
      <c r="T81" s="227">
        <f t="shared" si="34"/>
        <v>0</v>
      </c>
      <c r="U81" s="227">
        <f t="shared" si="34"/>
        <v>100</v>
      </c>
    </row>
    <row r="82" spans="1:21" ht="15.75" thickBot="1">
      <c r="A82" s="156" t="s">
        <v>186</v>
      </c>
      <c r="B82" s="227">
        <f aca="true" t="shared" si="35" ref="B82:U82">+B33*100/$U33</f>
        <v>2.559055118110236</v>
      </c>
      <c r="C82" s="227">
        <f t="shared" si="35"/>
        <v>24.80314960629921</v>
      </c>
      <c r="D82" s="227">
        <f t="shared" si="35"/>
        <v>24.114173228346456</v>
      </c>
      <c r="E82" s="227">
        <f t="shared" si="35"/>
        <v>10.236220472440944</v>
      </c>
      <c r="F82" s="227">
        <f t="shared" si="35"/>
        <v>7.97244094488189</v>
      </c>
      <c r="G82" s="227">
        <f t="shared" si="35"/>
        <v>5.413385826771654</v>
      </c>
      <c r="H82" s="227">
        <f t="shared" si="35"/>
        <v>4.921259842519685</v>
      </c>
      <c r="I82" s="227">
        <f t="shared" si="35"/>
        <v>5.118110236220472</v>
      </c>
      <c r="J82" s="227">
        <f t="shared" si="35"/>
        <v>5.610236220472441</v>
      </c>
      <c r="K82" s="227">
        <f t="shared" si="35"/>
        <v>3.641732283464567</v>
      </c>
      <c r="L82" s="227">
        <f t="shared" si="35"/>
        <v>0.6889763779527559</v>
      </c>
      <c r="M82" s="227">
        <f t="shared" si="35"/>
        <v>0.8858267716535433</v>
      </c>
      <c r="N82" s="227">
        <f t="shared" si="35"/>
        <v>1.0826771653543308</v>
      </c>
      <c r="O82" s="227">
        <f t="shared" si="35"/>
        <v>2.1653543307086616</v>
      </c>
      <c r="P82" s="227">
        <f t="shared" si="35"/>
        <v>0.5905511811023622</v>
      </c>
      <c r="Q82" s="227">
        <f t="shared" si="35"/>
        <v>0.1968503937007874</v>
      </c>
      <c r="R82" s="227">
        <f t="shared" si="35"/>
        <v>0</v>
      </c>
      <c r="S82" s="227">
        <f t="shared" si="35"/>
        <v>0</v>
      </c>
      <c r="T82" s="227">
        <f t="shared" si="35"/>
        <v>0</v>
      </c>
      <c r="U82" s="227">
        <f t="shared" si="35"/>
        <v>100</v>
      </c>
    </row>
    <row r="83" spans="1:21" ht="16.5" thickBot="1" thickTop="1">
      <c r="A83" s="162" t="s">
        <v>167</v>
      </c>
      <c r="B83" s="226">
        <f>+B34*100/$U34</f>
        <v>33.08046836073742</v>
      </c>
      <c r="C83" s="226">
        <f aca="true" t="shared" si="36" ref="C83:U83">+C34*100/$U34</f>
        <v>26.873442949676132</v>
      </c>
      <c r="D83" s="226">
        <f t="shared" si="36"/>
        <v>10.648978574987543</v>
      </c>
      <c r="E83" s="226">
        <f t="shared" si="36"/>
        <v>4.11310413552566</v>
      </c>
      <c r="F83" s="226">
        <f t="shared" si="36"/>
        <v>2.4402092675635276</v>
      </c>
      <c r="G83" s="226">
        <f t="shared" si="36"/>
        <v>2.006726457399103</v>
      </c>
      <c r="H83" s="226">
        <f t="shared" si="36"/>
        <v>1.9170403587443947</v>
      </c>
      <c r="I83" s="226">
        <f t="shared" si="36"/>
        <v>1.9519182859990034</v>
      </c>
      <c r="J83" s="226">
        <f t="shared" si="36"/>
        <v>1.8447932237169906</v>
      </c>
      <c r="K83" s="226">
        <f t="shared" si="36"/>
        <v>1.8385650224215246</v>
      </c>
      <c r="L83" s="226">
        <f t="shared" si="36"/>
        <v>1.4960139511709019</v>
      </c>
      <c r="M83" s="226">
        <f t="shared" si="36"/>
        <v>1.9930244145490783</v>
      </c>
      <c r="N83" s="226">
        <f t="shared" si="36"/>
        <v>3.101644245142003</v>
      </c>
      <c r="O83" s="226">
        <f t="shared" si="36"/>
        <v>2.9048330842052814</v>
      </c>
      <c r="P83" s="226">
        <f t="shared" si="36"/>
        <v>2.208520179372197</v>
      </c>
      <c r="Q83" s="226">
        <f t="shared" si="36"/>
        <v>0.9292476332835077</v>
      </c>
      <c r="R83" s="226">
        <f t="shared" si="36"/>
        <v>0.4434479322371699</v>
      </c>
      <c r="S83" s="226">
        <f t="shared" si="36"/>
        <v>0.20677628300946688</v>
      </c>
      <c r="T83" s="226">
        <f t="shared" si="36"/>
        <v>0.001245640259093174</v>
      </c>
      <c r="U83" s="226">
        <f t="shared" si="36"/>
        <v>100</v>
      </c>
    </row>
    <row r="84" spans="1:21" ht="15.75" thickTop="1">
      <c r="A84" s="154" t="s">
        <v>173</v>
      </c>
      <c r="B84" s="227">
        <f aca="true" t="shared" si="37" ref="B84:U84">+B35*100/$U35</f>
        <v>2.520630157539385</v>
      </c>
      <c r="C84" s="227">
        <f t="shared" si="37"/>
        <v>5.311327831957989</v>
      </c>
      <c r="D84" s="227">
        <f t="shared" si="37"/>
        <v>6.001500375093774</v>
      </c>
      <c r="E84" s="227">
        <f t="shared" si="37"/>
        <v>4.516129032258065</v>
      </c>
      <c r="F84" s="227">
        <f t="shared" si="37"/>
        <v>5.251312828207052</v>
      </c>
      <c r="G84" s="227">
        <f t="shared" si="37"/>
        <v>5.2363090772693175</v>
      </c>
      <c r="H84" s="227">
        <f t="shared" si="37"/>
        <v>6.5266316579144785</v>
      </c>
      <c r="I84" s="227">
        <f t="shared" si="37"/>
        <v>6.856714178544636</v>
      </c>
      <c r="J84" s="227">
        <f t="shared" si="37"/>
        <v>7.14178544636159</v>
      </c>
      <c r="K84" s="227">
        <f t="shared" si="37"/>
        <v>7.216804201050262</v>
      </c>
      <c r="L84" s="227">
        <f t="shared" si="37"/>
        <v>4.786196549137284</v>
      </c>
      <c r="M84" s="227">
        <f t="shared" si="37"/>
        <v>5.41635408852213</v>
      </c>
      <c r="N84" s="227">
        <f t="shared" si="37"/>
        <v>9.767441860465116</v>
      </c>
      <c r="O84" s="227">
        <f t="shared" si="37"/>
        <v>9.767441860465116</v>
      </c>
      <c r="P84" s="227">
        <f t="shared" si="37"/>
        <v>8.162040510127532</v>
      </c>
      <c r="Q84" s="227">
        <f t="shared" si="37"/>
        <v>3.345836459114779</v>
      </c>
      <c r="R84" s="227">
        <f t="shared" si="37"/>
        <v>1.2603150787696924</v>
      </c>
      <c r="S84" s="227">
        <f t="shared" si="37"/>
        <v>0.9152288072018004</v>
      </c>
      <c r="T84" s="227">
        <f t="shared" si="37"/>
        <v>0</v>
      </c>
      <c r="U84" s="227">
        <f t="shared" si="37"/>
        <v>100</v>
      </c>
    </row>
    <row r="85" spans="1:21" ht="15">
      <c r="A85" s="155" t="s">
        <v>175</v>
      </c>
      <c r="B85" s="227">
        <f aca="true" t="shared" si="38" ref="B85:U85">+B36*100/$U36</f>
        <v>2.989736724676484</v>
      </c>
      <c r="C85" s="227">
        <f t="shared" si="38"/>
        <v>18.16153502900491</v>
      </c>
      <c r="D85" s="227">
        <f t="shared" si="38"/>
        <v>17.581436858545292</v>
      </c>
      <c r="E85" s="227">
        <f t="shared" si="38"/>
        <v>10.575635876840696</v>
      </c>
      <c r="F85" s="227">
        <f t="shared" si="38"/>
        <v>7.6305220883534135</v>
      </c>
      <c r="G85" s="227">
        <f t="shared" si="38"/>
        <v>6.961178045515395</v>
      </c>
      <c r="H85" s="227">
        <f t="shared" si="38"/>
        <v>6.470325747434181</v>
      </c>
      <c r="I85" s="227">
        <f t="shared" si="38"/>
        <v>7.675145024542615</v>
      </c>
      <c r="J85" s="227">
        <f t="shared" si="38"/>
        <v>6.247211066488175</v>
      </c>
      <c r="K85" s="227">
        <f t="shared" si="38"/>
        <v>4.462293618920125</v>
      </c>
      <c r="L85" s="227">
        <f t="shared" si="38"/>
        <v>2.49888442659527</v>
      </c>
      <c r="M85" s="227">
        <f t="shared" si="38"/>
        <v>2.6327532351628737</v>
      </c>
      <c r="N85" s="227">
        <f t="shared" si="38"/>
        <v>2.9451137884872827</v>
      </c>
      <c r="O85" s="227">
        <f t="shared" si="38"/>
        <v>2.14190093708166</v>
      </c>
      <c r="P85" s="227">
        <f t="shared" si="38"/>
        <v>0.5800981704596162</v>
      </c>
      <c r="Q85" s="227">
        <f t="shared" si="38"/>
        <v>0.2677376171352075</v>
      </c>
      <c r="R85" s="227">
        <f t="shared" si="38"/>
        <v>0.178491744756805</v>
      </c>
      <c r="S85" s="227">
        <f t="shared" si="38"/>
        <v>0</v>
      </c>
      <c r="T85" s="227">
        <f t="shared" si="38"/>
        <v>0</v>
      </c>
      <c r="U85" s="227">
        <f t="shared" si="38"/>
        <v>100</v>
      </c>
    </row>
    <row r="86" spans="1:21" ht="15">
      <c r="A86" s="155" t="s">
        <v>176</v>
      </c>
      <c r="B86" s="227">
        <f aca="true" t="shared" si="39" ref="B86:U86">+B37*100/$U37</f>
        <v>53.53351232849718</v>
      </c>
      <c r="C86" s="227">
        <f t="shared" si="39"/>
        <v>37.65302854890756</v>
      </c>
      <c r="D86" s="227">
        <f t="shared" si="39"/>
        <v>7.229598246175826</v>
      </c>
      <c r="E86" s="227">
        <f t="shared" si="39"/>
        <v>1.3350740202478015</v>
      </c>
      <c r="F86" s="227">
        <f t="shared" si="39"/>
        <v>0.1699632977806242</v>
      </c>
      <c r="G86" s="227">
        <f t="shared" si="39"/>
        <v>0.051727960194103015</v>
      </c>
      <c r="H86" s="227">
        <f t="shared" si="39"/>
        <v>0.007389708599157573</v>
      </c>
      <c r="I86" s="227">
        <f t="shared" si="39"/>
        <v>0.009852944798876764</v>
      </c>
      <c r="J86" s="227">
        <f t="shared" si="39"/>
        <v>0.007389708599157573</v>
      </c>
      <c r="K86" s="227">
        <f t="shared" si="39"/>
        <v>0.002463236199719191</v>
      </c>
      <c r="L86" s="227">
        <f t="shared" si="39"/>
        <v>0</v>
      </c>
      <c r="M86" s="227">
        <f t="shared" si="39"/>
        <v>0</v>
      </c>
      <c r="N86" s="227">
        <f t="shared" si="39"/>
        <v>0</v>
      </c>
      <c r="O86" s="227">
        <f t="shared" si="39"/>
        <v>0</v>
      </c>
      <c r="P86" s="227">
        <f t="shared" si="39"/>
        <v>0</v>
      </c>
      <c r="Q86" s="227">
        <f t="shared" si="39"/>
        <v>0</v>
      </c>
      <c r="R86" s="227">
        <f t="shared" si="39"/>
        <v>0</v>
      </c>
      <c r="S86" s="227">
        <f t="shared" si="39"/>
        <v>0</v>
      </c>
      <c r="T86" s="227">
        <f t="shared" si="39"/>
        <v>0</v>
      </c>
      <c r="U86" s="227">
        <f t="shared" si="39"/>
        <v>100</v>
      </c>
    </row>
    <row r="87" spans="1:21" ht="15">
      <c r="A87" s="155" t="s">
        <v>177</v>
      </c>
      <c r="B87" s="227">
        <f aca="true" t="shared" si="40" ref="B87:U87">+B38*100/$U38</f>
        <v>0.8620689655172413</v>
      </c>
      <c r="C87" s="227">
        <f t="shared" si="40"/>
        <v>16.57088122605364</v>
      </c>
      <c r="D87" s="227">
        <f t="shared" si="40"/>
        <v>26.724137931034484</v>
      </c>
      <c r="E87" s="227">
        <f t="shared" si="40"/>
        <v>17.337164750957854</v>
      </c>
      <c r="F87" s="227">
        <f t="shared" si="40"/>
        <v>10.632183908045977</v>
      </c>
      <c r="G87" s="227">
        <f t="shared" si="40"/>
        <v>8.71647509578544</v>
      </c>
      <c r="H87" s="227">
        <f t="shared" si="40"/>
        <v>7.758620689655173</v>
      </c>
      <c r="I87" s="227">
        <f t="shared" si="40"/>
        <v>4.501915708812261</v>
      </c>
      <c r="J87" s="227">
        <f t="shared" si="40"/>
        <v>3.735632183908046</v>
      </c>
      <c r="K87" s="227">
        <f t="shared" si="40"/>
        <v>2.10727969348659</v>
      </c>
      <c r="L87" s="227">
        <f t="shared" si="40"/>
        <v>0.5747126436781609</v>
      </c>
      <c r="M87" s="227">
        <f t="shared" si="40"/>
        <v>0.19157088122605365</v>
      </c>
      <c r="N87" s="227">
        <f t="shared" si="40"/>
        <v>0.19157088122605365</v>
      </c>
      <c r="O87" s="227">
        <f t="shared" si="40"/>
        <v>0.09578544061302682</v>
      </c>
      <c r="P87" s="227">
        <f t="shared" si="40"/>
        <v>0</v>
      </c>
      <c r="Q87" s="227">
        <f t="shared" si="40"/>
        <v>0</v>
      </c>
      <c r="R87" s="227">
        <f t="shared" si="40"/>
        <v>0</v>
      </c>
      <c r="S87" s="227">
        <f t="shared" si="40"/>
        <v>0</v>
      </c>
      <c r="T87" s="227">
        <f t="shared" si="40"/>
        <v>0</v>
      </c>
      <c r="U87" s="227">
        <f t="shared" si="40"/>
        <v>100</v>
      </c>
    </row>
    <row r="88" spans="1:21" ht="24">
      <c r="A88" s="155" t="s">
        <v>178</v>
      </c>
      <c r="B88" s="227">
        <f aca="true" t="shared" si="41" ref="B88:U88">+B39*100/$U39</f>
        <v>0.7202881152460985</v>
      </c>
      <c r="C88" s="227">
        <f t="shared" si="41"/>
        <v>18.967587034813924</v>
      </c>
      <c r="D88" s="227">
        <f t="shared" si="41"/>
        <v>31.2124849939976</v>
      </c>
      <c r="E88" s="227">
        <f t="shared" si="41"/>
        <v>17.88715486194478</v>
      </c>
      <c r="F88" s="227">
        <f t="shared" si="41"/>
        <v>6.9627851140456185</v>
      </c>
      <c r="G88" s="227">
        <f t="shared" si="41"/>
        <v>7.563025210084033</v>
      </c>
      <c r="H88" s="227">
        <f t="shared" si="41"/>
        <v>4.921968787515006</v>
      </c>
      <c r="I88" s="227">
        <f t="shared" si="41"/>
        <v>4.6818727490996395</v>
      </c>
      <c r="J88" s="227">
        <f t="shared" si="41"/>
        <v>3.4813925570228093</v>
      </c>
      <c r="K88" s="227">
        <f t="shared" si="41"/>
        <v>1.680672268907563</v>
      </c>
      <c r="L88" s="227">
        <f t="shared" si="41"/>
        <v>0.8403361344537815</v>
      </c>
      <c r="M88" s="227">
        <f t="shared" si="41"/>
        <v>0.6002400960384153</v>
      </c>
      <c r="N88" s="227">
        <f t="shared" si="41"/>
        <v>0.12004801920768307</v>
      </c>
      <c r="O88" s="227">
        <f t="shared" si="41"/>
        <v>0.24009603841536614</v>
      </c>
      <c r="P88" s="227">
        <f t="shared" si="41"/>
        <v>0</v>
      </c>
      <c r="Q88" s="227">
        <f t="shared" si="41"/>
        <v>0.12004801920768307</v>
      </c>
      <c r="R88" s="227">
        <f t="shared" si="41"/>
        <v>0</v>
      </c>
      <c r="S88" s="227">
        <f t="shared" si="41"/>
        <v>0</v>
      </c>
      <c r="T88" s="227">
        <f t="shared" si="41"/>
        <v>0</v>
      </c>
      <c r="U88" s="227">
        <f t="shared" si="41"/>
        <v>100</v>
      </c>
    </row>
    <row r="89" spans="1:21" ht="15">
      <c r="A89" s="155" t="s">
        <v>179</v>
      </c>
      <c r="B89" s="227">
        <f aca="true" t="shared" si="42" ref="B89:U89">+B40*100/$U40</f>
        <v>5.352112676056338</v>
      </c>
      <c r="C89" s="227">
        <f t="shared" si="42"/>
        <v>36.431924882629104</v>
      </c>
      <c r="D89" s="227">
        <f t="shared" si="42"/>
        <v>23.28638497652582</v>
      </c>
      <c r="E89" s="227">
        <f t="shared" si="42"/>
        <v>9.577464788732394</v>
      </c>
      <c r="F89" s="227">
        <f t="shared" si="42"/>
        <v>5.164319248826291</v>
      </c>
      <c r="G89" s="227">
        <f t="shared" si="42"/>
        <v>2.9107981220657275</v>
      </c>
      <c r="H89" s="227">
        <f t="shared" si="42"/>
        <v>3.568075117370892</v>
      </c>
      <c r="I89" s="227">
        <f t="shared" si="42"/>
        <v>4.131455399061033</v>
      </c>
      <c r="J89" s="227">
        <f t="shared" si="42"/>
        <v>1.596244131455399</v>
      </c>
      <c r="K89" s="227">
        <f t="shared" si="42"/>
        <v>1.6901408450704225</v>
      </c>
      <c r="L89" s="227">
        <f t="shared" si="42"/>
        <v>0.6572769953051644</v>
      </c>
      <c r="M89" s="227">
        <f t="shared" si="42"/>
        <v>1.2206572769953052</v>
      </c>
      <c r="N89" s="227">
        <f t="shared" si="42"/>
        <v>1.784037558685446</v>
      </c>
      <c r="O89" s="227">
        <f t="shared" si="42"/>
        <v>0.9389671361502347</v>
      </c>
      <c r="P89" s="227">
        <f t="shared" si="42"/>
        <v>0.9389671361502347</v>
      </c>
      <c r="Q89" s="227">
        <f t="shared" si="42"/>
        <v>0.18779342723004694</v>
      </c>
      <c r="R89" s="227">
        <f t="shared" si="42"/>
        <v>0.4694835680751174</v>
      </c>
      <c r="S89" s="227">
        <f t="shared" si="42"/>
        <v>0.09389671361502347</v>
      </c>
      <c r="T89" s="227">
        <f t="shared" si="42"/>
        <v>0</v>
      </c>
      <c r="U89" s="227">
        <f t="shared" si="42"/>
        <v>100</v>
      </c>
    </row>
    <row r="90" spans="1:21" ht="15">
      <c r="A90" s="155" t="s">
        <v>180</v>
      </c>
      <c r="B90" s="227">
        <f aca="true" t="shared" si="43" ref="B90:U90">+B41*100/$U41</f>
        <v>8.283582089552239</v>
      </c>
      <c r="C90" s="227">
        <f t="shared" si="43"/>
        <v>50.8955223880597</v>
      </c>
      <c r="D90" s="227">
        <f t="shared" si="43"/>
        <v>23.507462686567163</v>
      </c>
      <c r="E90" s="227">
        <f t="shared" si="43"/>
        <v>5.970149253731344</v>
      </c>
      <c r="F90" s="227">
        <f t="shared" si="43"/>
        <v>3.1343283582089554</v>
      </c>
      <c r="G90" s="227">
        <f t="shared" si="43"/>
        <v>1.9402985074626866</v>
      </c>
      <c r="H90" s="227">
        <f t="shared" si="43"/>
        <v>1.791044776119403</v>
      </c>
      <c r="I90" s="227">
        <f t="shared" si="43"/>
        <v>1.1194029850746268</v>
      </c>
      <c r="J90" s="227">
        <f t="shared" si="43"/>
        <v>0.746268656716418</v>
      </c>
      <c r="K90" s="227">
        <f t="shared" si="43"/>
        <v>0.746268656716418</v>
      </c>
      <c r="L90" s="227">
        <f t="shared" si="43"/>
        <v>0.14925373134328357</v>
      </c>
      <c r="M90" s="227">
        <f t="shared" si="43"/>
        <v>0.14925373134328357</v>
      </c>
      <c r="N90" s="227">
        <f t="shared" si="43"/>
        <v>0.5223880597014925</v>
      </c>
      <c r="O90" s="227">
        <f t="shared" si="43"/>
        <v>0.5970149253731343</v>
      </c>
      <c r="P90" s="227">
        <f t="shared" si="43"/>
        <v>0.29850746268656714</v>
      </c>
      <c r="Q90" s="227">
        <f t="shared" si="43"/>
        <v>0.14925373134328357</v>
      </c>
      <c r="R90" s="227">
        <f t="shared" si="43"/>
        <v>0</v>
      </c>
      <c r="S90" s="227">
        <f t="shared" si="43"/>
        <v>0</v>
      </c>
      <c r="T90" s="227">
        <f t="shared" si="43"/>
        <v>0</v>
      </c>
      <c r="U90" s="227">
        <f t="shared" si="43"/>
        <v>100</v>
      </c>
    </row>
    <row r="91" spans="1:21" ht="15">
      <c r="A91" s="155" t="s">
        <v>181</v>
      </c>
      <c r="B91" s="227">
        <f aca="true" t="shared" si="44" ref="B91:U91">+B42*100/$U42</f>
        <v>55.94107118270687</v>
      </c>
      <c r="C91" s="227">
        <f t="shared" si="44"/>
        <v>12.859699848547432</v>
      </c>
      <c r="D91" s="227">
        <f t="shared" si="44"/>
        <v>0.08261049153242461</v>
      </c>
      <c r="E91" s="227">
        <f t="shared" si="44"/>
        <v>0.027536830510808206</v>
      </c>
      <c r="F91" s="227">
        <f t="shared" si="44"/>
        <v>0.08261049153242461</v>
      </c>
      <c r="G91" s="227">
        <f t="shared" si="44"/>
        <v>0.027536830510808206</v>
      </c>
      <c r="H91" s="227">
        <f t="shared" si="44"/>
        <v>0.027536830510808206</v>
      </c>
      <c r="I91" s="227">
        <f t="shared" si="44"/>
        <v>0.19275781357565744</v>
      </c>
      <c r="J91" s="227">
        <f t="shared" si="44"/>
        <v>0.5231997797053559</v>
      </c>
      <c r="K91" s="227">
        <f t="shared" si="44"/>
        <v>0.8674101610904585</v>
      </c>
      <c r="L91" s="227">
        <f t="shared" si="44"/>
        <v>1.9138097205011704</v>
      </c>
      <c r="M91" s="227">
        <f t="shared" si="44"/>
        <v>3.345724907063197</v>
      </c>
      <c r="N91" s="227">
        <f t="shared" si="44"/>
        <v>6.691449814126394</v>
      </c>
      <c r="O91" s="227">
        <f t="shared" si="44"/>
        <v>6.705218229381798</v>
      </c>
      <c r="P91" s="227">
        <f t="shared" si="44"/>
        <v>5.617513424204874</v>
      </c>
      <c r="Q91" s="227">
        <f t="shared" si="44"/>
        <v>2.8500619578686495</v>
      </c>
      <c r="R91" s="227">
        <f t="shared" si="44"/>
        <v>1.6522098306484923</v>
      </c>
      <c r="S91" s="227">
        <f t="shared" si="44"/>
        <v>0.5920418559823765</v>
      </c>
      <c r="T91" s="227">
        <f t="shared" si="44"/>
        <v>0</v>
      </c>
      <c r="U91" s="227">
        <f t="shared" si="44"/>
        <v>100</v>
      </c>
    </row>
    <row r="92" spans="1:21" ht="15">
      <c r="A92" s="155" t="s">
        <v>182</v>
      </c>
      <c r="B92" s="227">
        <f aca="true" t="shared" si="45" ref="B92:U92">+B43*100/$U43</f>
        <v>2.7522935779816513</v>
      </c>
      <c r="C92" s="227">
        <f t="shared" si="45"/>
        <v>5.242463958060289</v>
      </c>
      <c r="D92" s="227">
        <f t="shared" si="45"/>
        <v>4.849279161205767</v>
      </c>
      <c r="E92" s="227">
        <f t="shared" si="45"/>
        <v>3.604193971166448</v>
      </c>
      <c r="F92" s="227">
        <f t="shared" si="45"/>
        <v>5.111402359108781</v>
      </c>
      <c r="G92" s="227">
        <f t="shared" si="45"/>
        <v>3.473132372214941</v>
      </c>
      <c r="H92" s="227">
        <f t="shared" si="45"/>
        <v>4.521625163826998</v>
      </c>
      <c r="I92" s="227">
        <f t="shared" si="45"/>
        <v>5.897771952817824</v>
      </c>
      <c r="J92" s="227">
        <f t="shared" si="45"/>
        <v>4.718217562254259</v>
      </c>
      <c r="K92" s="227">
        <f t="shared" si="45"/>
        <v>4.456094364351245</v>
      </c>
      <c r="L92" s="227">
        <f t="shared" si="45"/>
        <v>4.652686762778506</v>
      </c>
      <c r="M92" s="227">
        <f t="shared" si="45"/>
        <v>4.849279161205767</v>
      </c>
      <c r="N92" s="227">
        <f t="shared" si="45"/>
        <v>11.205766710353867</v>
      </c>
      <c r="O92" s="227">
        <f t="shared" si="45"/>
        <v>12.385321100917432</v>
      </c>
      <c r="P92" s="227">
        <f t="shared" si="45"/>
        <v>11.926605504587156</v>
      </c>
      <c r="Q92" s="227">
        <f t="shared" si="45"/>
        <v>5.307994757536042</v>
      </c>
      <c r="R92" s="227">
        <f t="shared" si="45"/>
        <v>2.8833551769331587</v>
      </c>
      <c r="S92" s="227">
        <f t="shared" si="45"/>
        <v>2.162516382699869</v>
      </c>
      <c r="T92" s="227">
        <f t="shared" si="45"/>
        <v>0</v>
      </c>
      <c r="U92" s="227">
        <f t="shared" si="45"/>
        <v>100</v>
      </c>
    </row>
    <row r="93" spans="1:21" ht="15">
      <c r="A93" s="155" t="s">
        <v>183</v>
      </c>
      <c r="B93" s="227">
        <f aca="true" t="shared" si="46" ref="B93:U93">+B44*100/$U44</f>
        <v>0</v>
      </c>
      <c r="C93" s="227">
        <f t="shared" si="46"/>
        <v>0.023250406882120437</v>
      </c>
      <c r="D93" s="227">
        <f t="shared" si="46"/>
        <v>0.046500813764240874</v>
      </c>
      <c r="E93" s="227">
        <f t="shared" si="46"/>
        <v>0.16275284817484306</v>
      </c>
      <c r="F93" s="227">
        <f t="shared" si="46"/>
        <v>0.16275284817484306</v>
      </c>
      <c r="G93" s="227">
        <f t="shared" si="46"/>
        <v>0.23250406882120436</v>
      </c>
      <c r="H93" s="227">
        <f t="shared" si="46"/>
        <v>0.3255056963496861</v>
      </c>
      <c r="I93" s="227">
        <f t="shared" si="46"/>
        <v>1.2322715647523832</v>
      </c>
      <c r="J93" s="227">
        <f t="shared" si="46"/>
        <v>4.138572425017438</v>
      </c>
      <c r="K93" s="227">
        <f t="shared" si="46"/>
        <v>8.346896070681236</v>
      </c>
      <c r="L93" s="227">
        <f t="shared" si="46"/>
        <v>9.369913973494537</v>
      </c>
      <c r="M93" s="227">
        <f t="shared" si="46"/>
        <v>15.99627993489886</v>
      </c>
      <c r="N93" s="227">
        <f t="shared" si="46"/>
        <v>21.553127179725646</v>
      </c>
      <c r="O93" s="227">
        <f t="shared" si="46"/>
        <v>18.57707509881423</v>
      </c>
      <c r="P93" s="227">
        <f t="shared" si="46"/>
        <v>12.578470123227156</v>
      </c>
      <c r="Q93" s="227">
        <f t="shared" si="46"/>
        <v>4.603580562659847</v>
      </c>
      <c r="R93" s="227">
        <f t="shared" si="46"/>
        <v>2.1622878400372008</v>
      </c>
      <c r="S93" s="227">
        <f t="shared" si="46"/>
        <v>0.48825854452452916</v>
      </c>
      <c r="T93" s="227">
        <f t="shared" si="46"/>
        <v>0</v>
      </c>
      <c r="U93" s="227">
        <f t="shared" si="46"/>
        <v>100</v>
      </c>
    </row>
    <row r="94" spans="1:21" ht="15">
      <c r="A94" s="155" t="s">
        <v>184</v>
      </c>
      <c r="B94" s="227">
        <f aca="true" t="shared" si="47" ref="B94:U94">+B45*100/$U45</f>
        <v>1.1826544021024967</v>
      </c>
      <c r="C94" s="227">
        <f t="shared" si="47"/>
        <v>24.13491020586947</v>
      </c>
      <c r="D94" s="227">
        <f t="shared" si="47"/>
        <v>29.303547963206306</v>
      </c>
      <c r="E94" s="227">
        <f t="shared" si="47"/>
        <v>12.833990363556724</v>
      </c>
      <c r="F94" s="227">
        <f t="shared" si="47"/>
        <v>7.35873850197109</v>
      </c>
      <c r="G94" s="227">
        <f t="shared" si="47"/>
        <v>6.132282084975909</v>
      </c>
      <c r="H94" s="227">
        <f t="shared" si="47"/>
        <v>4.862023653088042</v>
      </c>
      <c r="I94" s="227">
        <f t="shared" si="47"/>
        <v>4.599211563731932</v>
      </c>
      <c r="J94" s="227">
        <f t="shared" si="47"/>
        <v>3.679369250985545</v>
      </c>
      <c r="K94" s="227">
        <f t="shared" si="47"/>
        <v>2.190100744634253</v>
      </c>
      <c r="L94" s="227">
        <f t="shared" si="47"/>
        <v>1.0950503723171265</v>
      </c>
      <c r="M94" s="227">
        <f t="shared" si="47"/>
        <v>1.270258431887867</v>
      </c>
      <c r="N94" s="227">
        <f t="shared" si="47"/>
        <v>0.657030223390276</v>
      </c>
      <c r="O94" s="227">
        <f t="shared" si="47"/>
        <v>0.39421813403416556</v>
      </c>
      <c r="P94" s="227">
        <f t="shared" si="47"/>
        <v>0.17520805957074026</v>
      </c>
      <c r="Q94" s="227">
        <f t="shared" si="47"/>
        <v>0.08760402978537013</v>
      </c>
      <c r="R94" s="227">
        <f t="shared" si="47"/>
        <v>0</v>
      </c>
      <c r="S94" s="227">
        <f t="shared" si="47"/>
        <v>0.043802014892685065</v>
      </c>
      <c r="T94" s="227">
        <f t="shared" si="47"/>
        <v>0</v>
      </c>
      <c r="U94" s="227">
        <f t="shared" si="47"/>
        <v>100</v>
      </c>
    </row>
    <row r="95" spans="1:21" ht="15">
      <c r="A95" s="155" t="s">
        <v>185</v>
      </c>
      <c r="B95" s="227">
        <f aca="true" t="shared" si="48" ref="B95:U95">+B46*100/$U46</f>
        <v>2.387187751813054</v>
      </c>
      <c r="C95" s="227">
        <f t="shared" si="48"/>
        <v>22.471796937953265</v>
      </c>
      <c r="D95" s="227">
        <f t="shared" si="48"/>
        <v>26.87348912167607</v>
      </c>
      <c r="E95" s="227">
        <f t="shared" si="48"/>
        <v>11.966156325543917</v>
      </c>
      <c r="F95" s="227">
        <f t="shared" si="48"/>
        <v>7.544319097502014</v>
      </c>
      <c r="G95" s="227">
        <f t="shared" si="48"/>
        <v>6.0737308622078965</v>
      </c>
      <c r="H95" s="227">
        <f t="shared" si="48"/>
        <v>5.278001611603545</v>
      </c>
      <c r="I95" s="227">
        <f t="shared" si="48"/>
        <v>4.885173247381144</v>
      </c>
      <c r="J95" s="227">
        <f t="shared" si="48"/>
        <v>3.595890410958904</v>
      </c>
      <c r="K95" s="227">
        <f t="shared" si="48"/>
        <v>2.628928283642224</v>
      </c>
      <c r="L95" s="227">
        <f t="shared" si="48"/>
        <v>1.5410958904109588</v>
      </c>
      <c r="M95" s="227">
        <f t="shared" si="48"/>
        <v>1.1583400483481063</v>
      </c>
      <c r="N95" s="227">
        <f t="shared" si="48"/>
        <v>1.3597904915390815</v>
      </c>
      <c r="O95" s="227">
        <f t="shared" si="48"/>
        <v>1.2187751813053989</v>
      </c>
      <c r="P95" s="227">
        <f t="shared" si="48"/>
        <v>0.6446414182111201</v>
      </c>
      <c r="Q95" s="227">
        <f t="shared" si="48"/>
        <v>0.24174053182917002</v>
      </c>
      <c r="R95" s="227">
        <f t="shared" si="48"/>
        <v>0.060435132957292505</v>
      </c>
      <c r="S95" s="227">
        <f t="shared" si="48"/>
        <v>0.060435132957292505</v>
      </c>
      <c r="T95" s="227">
        <f t="shared" si="48"/>
        <v>0.010072522159548751</v>
      </c>
      <c r="U95" s="227">
        <f t="shared" si="48"/>
        <v>100</v>
      </c>
    </row>
    <row r="96" spans="1:21" ht="15.75" thickBot="1">
      <c r="A96" s="156" t="s">
        <v>186</v>
      </c>
      <c r="B96" s="229">
        <f aca="true" t="shared" si="49" ref="B96:U96">+B47*100/$U47</f>
        <v>3.0988274706867673</v>
      </c>
      <c r="C96" s="228">
        <f t="shared" si="49"/>
        <v>27.554438860971523</v>
      </c>
      <c r="D96" s="228">
        <f t="shared" si="49"/>
        <v>25.041876046901173</v>
      </c>
      <c r="E96" s="228">
        <f t="shared" si="49"/>
        <v>13.819095477386934</v>
      </c>
      <c r="F96" s="228">
        <f t="shared" si="49"/>
        <v>7.956448911222781</v>
      </c>
      <c r="G96" s="228">
        <f t="shared" si="49"/>
        <v>5.527638190954774</v>
      </c>
      <c r="H96" s="228">
        <f t="shared" si="49"/>
        <v>4.355108877721943</v>
      </c>
      <c r="I96" s="228">
        <f t="shared" si="49"/>
        <v>3.5175879396984926</v>
      </c>
      <c r="J96" s="228">
        <f t="shared" si="49"/>
        <v>3.1825795644891124</v>
      </c>
      <c r="K96" s="228">
        <f t="shared" si="49"/>
        <v>2.4288107202680065</v>
      </c>
      <c r="L96" s="228">
        <f t="shared" si="49"/>
        <v>1.0887772194304857</v>
      </c>
      <c r="M96" s="228">
        <f t="shared" si="49"/>
        <v>0.7537688442211056</v>
      </c>
      <c r="N96" s="228">
        <f t="shared" si="49"/>
        <v>0.8375209380234506</v>
      </c>
      <c r="O96" s="228">
        <f t="shared" si="49"/>
        <v>0.5862646566164154</v>
      </c>
      <c r="P96" s="228">
        <f t="shared" si="49"/>
        <v>0.25125628140703515</v>
      </c>
      <c r="Q96" s="228">
        <f t="shared" si="49"/>
        <v>0</v>
      </c>
      <c r="R96" s="228">
        <f t="shared" si="49"/>
        <v>0</v>
      </c>
      <c r="S96" s="228">
        <f t="shared" si="49"/>
        <v>0</v>
      </c>
      <c r="T96" s="228">
        <f t="shared" si="49"/>
        <v>0</v>
      </c>
      <c r="U96" s="228">
        <f t="shared" si="49"/>
        <v>100</v>
      </c>
    </row>
    <row r="97" ht="15.75" thickTop="1"/>
    <row r="99" spans="1:21" ht="17.25" thickBot="1">
      <c r="A99" s="521" t="s">
        <v>187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30"/>
    </row>
    <row r="100" spans="1:21" ht="15.75" thickTop="1">
      <c r="A100" s="531"/>
      <c r="B100" s="533" t="s">
        <v>168</v>
      </c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28" t="s">
        <v>0</v>
      </c>
    </row>
    <row r="101" spans="1:21" ht="15.75" thickBot="1">
      <c r="A101" s="532"/>
      <c r="B101" s="144" t="s">
        <v>40</v>
      </c>
      <c r="C101" s="144" t="s">
        <v>41</v>
      </c>
      <c r="D101" s="144" t="s">
        <v>42</v>
      </c>
      <c r="E101" s="144" t="s">
        <v>43</v>
      </c>
      <c r="F101" s="144" t="s">
        <v>44</v>
      </c>
      <c r="G101" s="144" t="s">
        <v>45</v>
      </c>
      <c r="H101" s="144" t="s">
        <v>46</v>
      </c>
      <c r="I101" s="144" t="s">
        <v>47</v>
      </c>
      <c r="J101" s="144" t="s">
        <v>48</v>
      </c>
      <c r="K101" s="144" t="s">
        <v>49</v>
      </c>
      <c r="L101" s="144" t="s">
        <v>50</v>
      </c>
      <c r="M101" s="144" t="s">
        <v>51</v>
      </c>
      <c r="N101" s="144" t="s">
        <v>52</v>
      </c>
      <c r="O101" s="144" t="s">
        <v>53</v>
      </c>
      <c r="P101" s="144" t="s">
        <v>54</v>
      </c>
      <c r="Q101" s="144" t="s">
        <v>55</v>
      </c>
      <c r="R101" s="144" t="s">
        <v>56</v>
      </c>
      <c r="S101" s="144" t="s">
        <v>57</v>
      </c>
      <c r="T101" s="144" t="s">
        <v>135</v>
      </c>
      <c r="U101" s="529"/>
    </row>
    <row r="102" spans="1:21" ht="16.5" thickBot="1" thickTop="1">
      <c r="A102" s="162" t="s">
        <v>232</v>
      </c>
      <c r="B102" s="226">
        <f>+B4*100/B4</f>
        <v>100</v>
      </c>
      <c r="C102" s="226">
        <f aca="true" t="shared" si="50" ref="C102:U102">+C4*100/C4</f>
        <v>100</v>
      </c>
      <c r="D102" s="226">
        <f t="shared" si="50"/>
        <v>100</v>
      </c>
      <c r="E102" s="226">
        <f t="shared" si="50"/>
        <v>100</v>
      </c>
      <c r="F102" s="226">
        <f t="shared" si="50"/>
        <v>100</v>
      </c>
      <c r="G102" s="226">
        <f t="shared" si="50"/>
        <v>100</v>
      </c>
      <c r="H102" s="226">
        <f t="shared" si="50"/>
        <v>100</v>
      </c>
      <c r="I102" s="226">
        <f t="shared" si="50"/>
        <v>100</v>
      </c>
      <c r="J102" s="226">
        <f t="shared" si="50"/>
        <v>100</v>
      </c>
      <c r="K102" s="226">
        <f t="shared" si="50"/>
        <v>100</v>
      </c>
      <c r="L102" s="226">
        <f t="shared" si="50"/>
        <v>100</v>
      </c>
      <c r="M102" s="226">
        <f t="shared" si="50"/>
        <v>100</v>
      </c>
      <c r="N102" s="226">
        <f t="shared" si="50"/>
        <v>100</v>
      </c>
      <c r="O102" s="226">
        <f t="shared" si="50"/>
        <v>100</v>
      </c>
      <c r="P102" s="226">
        <f t="shared" si="50"/>
        <v>100</v>
      </c>
      <c r="Q102" s="226">
        <f t="shared" si="50"/>
        <v>100</v>
      </c>
      <c r="R102" s="226">
        <f t="shared" si="50"/>
        <v>100</v>
      </c>
      <c r="S102" s="226">
        <f t="shared" si="50"/>
        <v>100</v>
      </c>
      <c r="T102" s="226">
        <f t="shared" si="50"/>
        <v>100</v>
      </c>
      <c r="U102" s="226">
        <f t="shared" si="50"/>
        <v>100</v>
      </c>
    </row>
    <row r="103" spans="1:21" ht="15.75" thickTop="1">
      <c r="A103" s="154" t="s">
        <v>173</v>
      </c>
      <c r="B103" s="227">
        <f>+B5*100/$B4</f>
        <v>0.5271041504711704</v>
      </c>
      <c r="C103" s="227">
        <f aca="true" t="shared" si="51" ref="C103:U103">+C5*100/C$4</f>
        <v>1.4711686033764526</v>
      </c>
      <c r="D103" s="227">
        <f t="shared" si="51"/>
        <v>3.8076750783933107</v>
      </c>
      <c r="E103" s="227">
        <f t="shared" si="51"/>
        <v>6.144090958784301</v>
      </c>
      <c r="F103" s="227">
        <f t="shared" si="51"/>
        <v>11.004543160020193</v>
      </c>
      <c r="G103" s="227">
        <f t="shared" si="51"/>
        <v>13.915986462273542</v>
      </c>
      <c r="H103" s="227">
        <f t="shared" si="51"/>
        <v>18.964546989307824</v>
      </c>
      <c r="I103" s="227">
        <f t="shared" si="51"/>
        <v>21.396396396396398</v>
      </c>
      <c r="J103" s="227">
        <f t="shared" si="51"/>
        <v>26.535087719298247</v>
      </c>
      <c r="K103" s="227">
        <f t="shared" si="51"/>
        <v>29.770403241366004</v>
      </c>
      <c r="L103" s="227">
        <f t="shared" si="51"/>
        <v>25.82402615091256</v>
      </c>
      <c r="M103" s="227">
        <f t="shared" si="51"/>
        <v>24.98380479378104</v>
      </c>
      <c r="N103" s="227">
        <f t="shared" si="51"/>
        <v>29.406719085060757</v>
      </c>
      <c r="O103" s="227">
        <f t="shared" si="51"/>
        <v>30.066183422628427</v>
      </c>
      <c r="P103" s="227">
        <f t="shared" si="51"/>
        <v>31.486941870261163</v>
      </c>
      <c r="Q103" s="227">
        <f t="shared" si="51"/>
        <v>31.824817518248175</v>
      </c>
      <c r="R103" s="227">
        <f t="shared" si="51"/>
        <v>28.954937679769895</v>
      </c>
      <c r="S103" s="227">
        <f t="shared" si="51"/>
        <v>31.069958847736626</v>
      </c>
      <c r="T103" s="227">
        <f t="shared" si="51"/>
        <v>50</v>
      </c>
      <c r="U103" s="227">
        <f t="shared" si="51"/>
        <v>9.190607123668658</v>
      </c>
    </row>
    <row r="104" spans="1:21" ht="15">
      <c r="A104" s="155" t="s">
        <v>174</v>
      </c>
      <c r="B104" s="227">
        <f aca="true" t="shared" si="52" ref="B104:Q116">+B6*100/B$4</f>
        <v>0.028440871428300565</v>
      </c>
      <c r="C104" s="227">
        <f t="shared" si="52"/>
        <v>1.6049112036834028</v>
      </c>
      <c r="D104" s="227">
        <f t="shared" si="52"/>
        <v>4.1959086157981185</v>
      </c>
      <c r="E104" s="227">
        <f t="shared" si="52"/>
        <v>5.4444080026238115</v>
      </c>
      <c r="F104" s="227">
        <f t="shared" si="52"/>
        <v>4.13932357395255</v>
      </c>
      <c r="G104" s="227">
        <f t="shared" si="52"/>
        <v>2.448735815249851</v>
      </c>
      <c r="H104" s="227">
        <f t="shared" si="52"/>
        <v>0.5815044081785782</v>
      </c>
      <c r="I104" s="227">
        <f t="shared" si="52"/>
        <v>0.07507507507507508</v>
      </c>
      <c r="J104" s="227">
        <f t="shared" si="52"/>
        <v>0</v>
      </c>
      <c r="K104" s="227">
        <f t="shared" si="52"/>
        <v>0</v>
      </c>
      <c r="L104" s="227">
        <f t="shared" si="52"/>
        <v>0.05448106782892945</v>
      </c>
      <c r="M104" s="227">
        <f t="shared" si="52"/>
        <v>0</v>
      </c>
      <c r="N104" s="227">
        <f t="shared" si="52"/>
        <v>0</v>
      </c>
      <c r="O104" s="227">
        <f t="shared" si="52"/>
        <v>0.03151591553734636</v>
      </c>
      <c r="P104" s="227">
        <f t="shared" si="52"/>
        <v>0</v>
      </c>
      <c r="Q104" s="227">
        <f t="shared" si="52"/>
        <v>0</v>
      </c>
      <c r="R104" s="227">
        <f aca="true" t="shared" si="53" ref="R104:U116">+R6*100/R$4</f>
        <v>0</v>
      </c>
      <c r="S104" s="227">
        <f t="shared" si="53"/>
        <v>0.205761316872428</v>
      </c>
      <c r="T104" s="227">
        <f t="shared" si="53"/>
        <v>0</v>
      </c>
      <c r="U104" s="227">
        <f t="shared" si="53"/>
        <v>1.315276592606639</v>
      </c>
    </row>
    <row r="105" spans="1:21" ht="15">
      <c r="A105" s="155" t="s">
        <v>175</v>
      </c>
      <c r="B105" s="227">
        <f t="shared" si="52"/>
        <v>0.2578639009499251</v>
      </c>
      <c r="C105" s="227">
        <f t="shared" si="52"/>
        <v>3.5014251260688445</v>
      </c>
      <c r="D105" s="227">
        <f t="shared" si="52"/>
        <v>13.911701757005625</v>
      </c>
      <c r="E105" s="227">
        <f t="shared" si="52"/>
        <v>24.488903465617142</v>
      </c>
      <c r="F105" s="227">
        <f t="shared" si="52"/>
        <v>31.88625273430927</v>
      </c>
      <c r="G105" s="227">
        <f t="shared" si="52"/>
        <v>35.118455106510055</v>
      </c>
      <c r="H105" s="227">
        <f t="shared" si="52"/>
        <v>34.890264490714685</v>
      </c>
      <c r="I105" s="227">
        <f t="shared" si="52"/>
        <v>33.6524024024024</v>
      </c>
      <c r="J105" s="227">
        <f t="shared" si="52"/>
        <v>29.806286549707604</v>
      </c>
      <c r="K105" s="227">
        <f t="shared" si="52"/>
        <v>22.728149720239244</v>
      </c>
      <c r="L105" s="227">
        <f t="shared" si="52"/>
        <v>13.701988558975756</v>
      </c>
      <c r="M105" s="227">
        <f t="shared" si="52"/>
        <v>9.868278989419132</v>
      </c>
      <c r="N105" s="227">
        <f t="shared" si="52"/>
        <v>5.275196568977841</v>
      </c>
      <c r="O105" s="227">
        <f t="shared" si="52"/>
        <v>3.5455404979514653</v>
      </c>
      <c r="P105" s="227">
        <f t="shared" si="52"/>
        <v>1.5164279696714407</v>
      </c>
      <c r="Q105" s="227">
        <f t="shared" si="52"/>
        <v>1.6058394160583942</v>
      </c>
      <c r="R105" s="227">
        <f t="shared" si="53"/>
        <v>0.9587727708533078</v>
      </c>
      <c r="S105" s="227">
        <f t="shared" si="53"/>
        <v>0.411522633744856</v>
      </c>
      <c r="T105" s="227">
        <f t="shared" si="53"/>
        <v>0</v>
      </c>
      <c r="U105" s="227">
        <f t="shared" si="53"/>
        <v>9.776345037556757</v>
      </c>
    </row>
    <row r="106" spans="1:21" ht="15">
      <c r="A106" s="155" t="s">
        <v>176</v>
      </c>
      <c r="B106" s="227">
        <f t="shared" si="52"/>
        <v>82.77431220492596</v>
      </c>
      <c r="C106" s="227">
        <f t="shared" si="52"/>
        <v>71.54571365928524</v>
      </c>
      <c r="D106" s="227">
        <f t="shared" si="52"/>
        <v>34.21930217510328</v>
      </c>
      <c r="E106" s="227">
        <f t="shared" si="52"/>
        <v>14.944790641740461</v>
      </c>
      <c r="F106" s="227">
        <f t="shared" si="52"/>
        <v>3.9542318694262155</v>
      </c>
      <c r="G106" s="227">
        <f t="shared" si="52"/>
        <v>1.4533147521401553</v>
      </c>
      <c r="H106" s="227">
        <f t="shared" si="52"/>
        <v>0.22509848058525606</v>
      </c>
      <c r="I106" s="227">
        <f t="shared" si="52"/>
        <v>0.15015015015015015</v>
      </c>
      <c r="J106" s="227">
        <f t="shared" si="52"/>
        <v>0.10964912280701754</v>
      </c>
      <c r="K106" s="227">
        <f t="shared" si="52"/>
        <v>0.09646922631680493</v>
      </c>
      <c r="L106" s="227">
        <f t="shared" si="52"/>
        <v>0.08172160174339417</v>
      </c>
      <c r="M106" s="227">
        <f t="shared" si="52"/>
        <v>0</v>
      </c>
      <c r="N106" s="227">
        <f t="shared" si="52"/>
        <v>0</v>
      </c>
      <c r="O106" s="227">
        <f t="shared" si="52"/>
        <v>0</v>
      </c>
      <c r="P106" s="227">
        <f t="shared" si="52"/>
        <v>0</v>
      </c>
      <c r="Q106" s="227">
        <f t="shared" si="52"/>
        <v>0</v>
      </c>
      <c r="R106" s="227">
        <f t="shared" si="53"/>
        <v>0</v>
      </c>
      <c r="S106" s="227">
        <f t="shared" si="53"/>
        <v>0</v>
      </c>
      <c r="T106" s="227">
        <f t="shared" si="53"/>
        <v>0</v>
      </c>
      <c r="U106" s="227">
        <f t="shared" si="53"/>
        <v>44.70570883768949</v>
      </c>
    </row>
    <row r="107" spans="1:21" ht="15">
      <c r="A107" s="155" t="s">
        <v>177</v>
      </c>
      <c r="B107" s="227">
        <f t="shared" si="52"/>
        <v>0.02275269714264045</v>
      </c>
      <c r="C107" s="227">
        <f t="shared" si="52"/>
        <v>0.6226704670028502</v>
      </c>
      <c r="D107" s="227">
        <f t="shared" si="52"/>
        <v>2.423970932258225</v>
      </c>
      <c r="E107" s="227">
        <f t="shared" si="52"/>
        <v>3.6405378812725484</v>
      </c>
      <c r="F107" s="227">
        <f t="shared" si="52"/>
        <v>3.264344607100791</v>
      </c>
      <c r="G107" s="227">
        <f t="shared" si="52"/>
        <v>2.9862631893290863</v>
      </c>
      <c r="H107" s="227">
        <f t="shared" si="52"/>
        <v>2.3447758394297504</v>
      </c>
      <c r="I107" s="227">
        <f t="shared" si="52"/>
        <v>1.7454954954954955</v>
      </c>
      <c r="J107" s="227">
        <f t="shared" si="52"/>
        <v>1.0051169590643274</v>
      </c>
      <c r="K107" s="227">
        <f t="shared" si="52"/>
        <v>0.6945784294809956</v>
      </c>
      <c r="L107" s="227">
        <f t="shared" si="52"/>
        <v>0.24516480523018253</v>
      </c>
      <c r="M107" s="227">
        <f t="shared" si="52"/>
        <v>0.10796804145972792</v>
      </c>
      <c r="N107" s="227">
        <f t="shared" si="52"/>
        <v>0.028591851322373123</v>
      </c>
      <c r="O107" s="227">
        <f t="shared" si="52"/>
        <v>0.01575795776867318</v>
      </c>
      <c r="P107" s="227">
        <f t="shared" si="52"/>
        <v>0</v>
      </c>
      <c r="Q107" s="227">
        <f t="shared" si="52"/>
        <v>0</v>
      </c>
      <c r="R107" s="227">
        <f t="shared" si="53"/>
        <v>0</v>
      </c>
      <c r="S107" s="227">
        <f t="shared" si="53"/>
        <v>0</v>
      </c>
      <c r="T107" s="227">
        <f t="shared" si="53"/>
        <v>0</v>
      </c>
      <c r="U107" s="227">
        <f t="shared" si="53"/>
        <v>0.9407625127735112</v>
      </c>
    </row>
    <row r="108" spans="1:21" ht="24">
      <c r="A108" s="155" t="s">
        <v>178</v>
      </c>
      <c r="B108" s="227">
        <f t="shared" si="52"/>
        <v>0.011376348571320225</v>
      </c>
      <c r="C108" s="227">
        <f t="shared" si="52"/>
        <v>0.5656654242490682</v>
      </c>
      <c r="D108" s="227">
        <f t="shared" si="52"/>
        <v>2.080533572246279</v>
      </c>
      <c r="E108" s="227">
        <f t="shared" si="52"/>
        <v>2.940854925112059</v>
      </c>
      <c r="F108" s="227">
        <f t="shared" si="52"/>
        <v>2.1537943799427897</v>
      </c>
      <c r="G108" s="227">
        <f t="shared" si="52"/>
        <v>2.0704758112681665</v>
      </c>
      <c r="H108" s="227">
        <f t="shared" si="52"/>
        <v>1.5381729506659163</v>
      </c>
      <c r="I108" s="227">
        <f t="shared" si="52"/>
        <v>1.144894894894895</v>
      </c>
      <c r="J108" s="227">
        <f t="shared" si="52"/>
        <v>0.7675438596491229</v>
      </c>
      <c r="K108" s="227">
        <f t="shared" si="52"/>
        <v>0.5016399768473857</v>
      </c>
      <c r="L108" s="227">
        <f t="shared" si="52"/>
        <v>0.19068373740125308</v>
      </c>
      <c r="M108" s="227">
        <f t="shared" si="52"/>
        <v>0.1295616497516735</v>
      </c>
      <c r="N108" s="227">
        <f t="shared" si="52"/>
        <v>0.028591851322373123</v>
      </c>
      <c r="O108" s="227">
        <f t="shared" si="52"/>
        <v>0.04727387330601954</v>
      </c>
      <c r="P108" s="227">
        <f t="shared" si="52"/>
        <v>0</v>
      </c>
      <c r="Q108" s="227">
        <f t="shared" si="52"/>
        <v>0.04866180048661801</v>
      </c>
      <c r="R108" s="227">
        <f t="shared" si="53"/>
        <v>0</v>
      </c>
      <c r="S108" s="227">
        <f t="shared" si="53"/>
        <v>0</v>
      </c>
      <c r="T108" s="227">
        <f t="shared" si="53"/>
        <v>0</v>
      </c>
      <c r="U108" s="227">
        <f t="shared" si="53"/>
        <v>0.7442874751114061</v>
      </c>
    </row>
    <row r="109" spans="1:21" ht="15">
      <c r="A109" s="155" t="s">
        <v>179</v>
      </c>
      <c r="B109" s="227">
        <f t="shared" si="52"/>
        <v>0.19719004190288392</v>
      </c>
      <c r="C109" s="227">
        <f t="shared" si="52"/>
        <v>1.427318570488928</v>
      </c>
      <c r="D109" s="227">
        <f t="shared" si="52"/>
        <v>2.269672987905032</v>
      </c>
      <c r="E109" s="227">
        <f t="shared" si="52"/>
        <v>2.492620531321745</v>
      </c>
      <c r="F109" s="227">
        <f t="shared" si="52"/>
        <v>2.4230186774356386</v>
      </c>
      <c r="G109" s="227">
        <f t="shared" si="52"/>
        <v>2.2695600238901057</v>
      </c>
      <c r="H109" s="227">
        <f t="shared" si="52"/>
        <v>2.663665353592197</v>
      </c>
      <c r="I109" s="227">
        <f t="shared" si="52"/>
        <v>3.0405405405405403</v>
      </c>
      <c r="J109" s="227">
        <f t="shared" si="52"/>
        <v>2.6498538011695905</v>
      </c>
      <c r="K109" s="227">
        <f t="shared" si="52"/>
        <v>1.9293845263360987</v>
      </c>
      <c r="L109" s="227">
        <f t="shared" si="52"/>
        <v>1.3347861618087715</v>
      </c>
      <c r="M109" s="227">
        <f t="shared" si="52"/>
        <v>0.8421507233858778</v>
      </c>
      <c r="N109" s="227">
        <f t="shared" si="52"/>
        <v>0.6147248034310222</v>
      </c>
      <c r="O109" s="227">
        <f t="shared" si="52"/>
        <v>0.5042546485975418</v>
      </c>
      <c r="P109" s="227">
        <f t="shared" si="52"/>
        <v>0.6739679865206403</v>
      </c>
      <c r="Q109" s="227">
        <f t="shared" si="52"/>
        <v>0.43795620437956206</v>
      </c>
      <c r="R109" s="227">
        <f t="shared" si="53"/>
        <v>0.9587727708533078</v>
      </c>
      <c r="S109" s="227">
        <f t="shared" si="53"/>
        <v>1.02880658436214</v>
      </c>
      <c r="T109" s="227">
        <f t="shared" si="53"/>
        <v>0</v>
      </c>
      <c r="U109" s="227">
        <f t="shared" si="53"/>
        <v>1.2984208253005067</v>
      </c>
    </row>
    <row r="110" spans="1:21" ht="15">
      <c r="A110" s="155" t="s">
        <v>180</v>
      </c>
      <c r="B110" s="227">
        <f t="shared" si="52"/>
        <v>0.40006825809142793</v>
      </c>
      <c r="C110" s="227">
        <f t="shared" si="52"/>
        <v>2.587151940363955</v>
      </c>
      <c r="D110" s="227">
        <f t="shared" si="52"/>
        <v>3.260166243591658</v>
      </c>
      <c r="E110" s="227">
        <f t="shared" si="52"/>
        <v>2.077183776101454</v>
      </c>
      <c r="F110" s="227">
        <f t="shared" si="52"/>
        <v>1.8004374894834259</v>
      </c>
      <c r="G110" s="227">
        <f t="shared" si="52"/>
        <v>1.6125821222377066</v>
      </c>
      <c r="H110" s="227">
        <f t="shared" si="52"/>
        <v>1.6882386043894204</v>
      </c>
      <c r="I110" s="227">
        <f t="shared" si="52"/>
        <v>1.951951951951952</v>
      </c>
      <c r="J110" s="227">
        <f t="shared" si="52"/>
        <v>1.4254385964912282</v>
      </c>
      <c r="K110" s="227">
        <f t="shared" si="52"/>
        <v>0.9646922631680493</v>
      </c>
      <c r="L110" s="227">
        <f t="shared" si="52"/>
        <v>0.8716970852628712</v>
      </c>
      <c r="M110" s="227">
        <f t="shared" si="52"/>
        <v>0.28071690779529257</v>
      </c>
      <c r="N110" s="227">
        <f t="shared" si="52"/>
        <v>0.47176554681915656</v>
      </c>
      <c r="O110" s="227">
        <f t="shared" si="52"/>
        <v>0.3309171131421368</v>
      </c>
      <c r="P110" s="227">
        <f t="shared" si="52"/>
        <v>0.2737994945240101</v>
      </c>
      <c r="Q110" s="227">
        <f t="shared" si="52"/>
        <v>0.19464720194647203</v>
      </c>
      <c r="R110" s="227">
        <f t="shared" si="53"/>
        <v>0.3835091083413231</v>
      </c>
      <c r="S110" s="227">
        <f t="shared" si="53"/>
        <v>0.205761316872428</v>
      </c>
      <c r="T110" s="227">
        <f t="shared" si="53"/>
        <v>0</v>
      </c>
      <c r="U110" s="227">
        <f t="shared" si="53"/>
        <v>1.5101714020837942</v>
      </c>
    </row>
    <row r="111" spans="1:21" ht="15">
      <c r="A111" s="155" t="s">
        <v>181</v>
      </c>
      <c r="B111" s="227">
        <f t="shared" si="52"/>
        <v>14.60723156557517</v>
      </c>
      <c r="C111" s="227">
        <f t="shared" si="52"/>
        <v>3.6899802674852005</v>
      </c>
      <c r="D111" s="227">
        <f t="shared" si="52"/>
        <v>0.0746602956547708</v>
      </c>
      <c r="E111" s="227">
        <f t="shared" si="52"/>
        <v>0.07652782333005356</v>
      </c>
      <c r="F111" s="227">
        <f t="shared" si="52"/>
        <v>0.11778563015312132</v>
      </c>
      <c r="G111" s="227">
        <f t="shared" si="52"/>
        <v>0.13935894883535735</v>
      </c>
      <c r="H111" s="227">
        <f t="shared" si="52"/>
        <v>0.3376477208778841</v>
      </c>
      <c r="I111" s="227">
        <f t="shared" si="52"/>
        <v>1.4827327327327327</v>
      </c>
      <c r="J111" s="227">
        <f t="shared" si="52"/>
        <v>3.929093567251462</v>
      </c>
      <c r="K111" s="227">
        <f t="shared" si="52"/>
        <v>6.791433532703068</v>
      </c>
      <c r="L111" s="227">
        <f t="shared" si="52"/>
        <v>15.418142195587034</v>
      </c>
      <c r="M111" s="227">
        <f t="shared" si="52"/>
        <v>18.87281364716044</v>
      </c>
      <c r="N111" s="227">
        <f t="shared" si="52"/>
        <v>22.072909220872052</v>
      </c>
      <c r="O111" s="227">
        <f t="shared" si="52"/>
        <v>23.93633785061456</v>
      </c>
      <c r="P111" s="227">
        <f t="shared" si="52"/>
        <v>25.48441449031171</v>
      </c>
      <c r="Q111" s="227">
        <f t="shared" si="52"/>
        <v>28.175182481751825</v>
      </c>
      <c r="R111" s="227">
        <f t="shared" si="53"/>
        <v>31.735378715244487</v>
      </c>
      <c r="S111" s="227">
        <f t="shared" si="53"/>
        <v>33.1275720164609</v>
      </c>
      <c r="T111" s="227">
        <f t="shared" si="53"/>
        <v>0</v>
      </c>
      <c r="U111" s="227">
        <f t="shared" si="53"/>
        <v>8.886676569429959</v>
      </c>
    </row>
    <row r="112" spans="1:21" ht="15">
      <c r="A112" s="155" t="s">
        <v>182</v>
      </c>
      <c r="B112" s="227">
        <f t="shared" si="52"/>
        <v>0.13841224095106275</v>
      </c>
      <c r="C112" s="227">
        <f t="shared" si="52"/>
        <v>0.3091427318570489</v>
      </c>
      <c r="D112" s="227">
        <f t="shared" si="52"/>
        <v>0.6520332487183316</v>
      </c>
      <c r="E112" s="227">
        <f t="shared" si="52"/>
        <v>1.0823220728107577</v>
      </c>
      <c r="F112" s="227">
        <f t="shared" si="52"/>
        <v>2.0191822311963654</v>
      </c>
      <c r="G112" s="227">
        <f t="shared" si="52"/>
        <v>1.7917579135974517</v>
      </c>
      <c r="H112" s="227">
        <f t="shared" si="52"/>
        <v>2.7949728006002625</v>
      </c>
      <c r="I112" s="227">
        <f t="shared" si="52"/>
        <v>2.8716216216216215</v>
      </c>
      <c r="J112" s="227">
        <f t="shared" si="52"/>
        <v>3.3077485380116958</v>
      </c>
      <c r="K112" s="227">
        <f t="shared" si="52"/>
        <v>4.49546594636311</v>
      </c>
      <c r="L112" s="227">
        <f t="shared" si="52"/>
        <v>6.3470444020702805</v>
      </c>
      <c r="M112" s="227">
        <f t="shared" si="52"/>
        <v>6.0678039300367095</v>
      </c>
      <c r="N112" s="227">
        <f t="shared" si="52"/>
        <v>8.320228734810579</v>
      </c>
      <c r="O112" s="227">
        <f t="shared" si="52"/>
        <v>10.289946422943586</v>
      </c>
      <c r="P112" s="227">
        <f t="shared" si="52"/>
        <v>12.805391743892166</v>
      </c>
      <c r="Q112" s="227">
        <f t="shared" si="52"/>
        <v>12.506082725060827</v>
      </c>
      <c r="R112" s="227">
        <f t="shared" si="53"/>
        <v>14.189837008628954</v>
      </c>
      <c r="S112" s="227">
        <f t="shared" si="53"/>
        <v>17.901234567901234</v>
      </c>
      <c r="T112" s="227">
        <f t="shared" si="53"/>
        <v>0</v>
      </c>
      <c r="U112" s="227">
        <f t="shared" si="53"/>
        <v>2.2223275707678853</v>
      </c>
    </row>
    <row r="113" spans="1:21" ht="15">
      <c r="A113" s="155" t="s">
        <v>183</v>
      </c>
      <c r="B113" s="227">
        <f t="shared" si="52"/>
        <v>0</v>
      </c>
      <c r="C113" s="227">
        <f t="shared" si="52"/>
        <v>0.0065775049331287</v>
      </c>
      <c r="D113" s="227">
        <f t="shared" si="52"/>
        <v>0.019909412174605543</v>
      </c>
      <c r="E113" s="227">
        <f t="shared" si="52"/>
        <v>0.08746036952006123</v>
      </c>
      <c r="F113" s="227">
        <f t="shared" si="52"/>
        <v>0.11778563015312132</v>
      </c>
      <c r="G113" s="227">
        <f t="shared" si="52"/>
        <v>0.2787178976707147</v>
      </c>
      <c r="H113" s="227">
        <f t="shared" si="52"/>
        <v>0.5252297880322642</v>
      </c>
      <c r="I113" s="227">
        <f t="shared" si="52"/>
        <v>1.6141141141141142</v>
      </c>
      <c r="J113" s="227">
        <f t="shared" si="52"/>
        <v>5.445906432748538</v>
      </c>
      <c r="K113" s="227">
        <f t="shared" si="52"/>
        <v>12.077947134863978</v>
      </c>
      <c r="L113" s="227">
        <f t="shared" si="52"/>
        <v>23.072732225551622</v>
      </c>
      <c r="M113" s="227">
        <f t="shared" si="52"/>
        <v>29.496868926797667</v>
      </c>
      <c r="N113" s="227">
        <f t="shared" si="52"/>
        <v>27.06218727662616</v>
      </c>
      <c r="O113" s="227">
        <f t="shared" si="52"/>
        <v>25.307280176489126</v>
      </c>
      <c r="P113" s="227">
        <f t="shared" si="52"/>
        <v>22.74641954507161</v>
      </c>
      <c r="Q113" s="227">
        <f t="shared" si="52"/>
        <v>20.875912408759124</v>
      </c>
      <c r="R113" s="227">
        <f t="shared" si="53"/>
        <v>18.887823585810164</v>
      </c>
      <c r="S113" s="227">
        <f t="shared" si="53"/>
        <v>12.551440329218106</v>
      </c>
      <c r="T113" s="227">
        <f t="shared" si="53"/>
        <v>0</v>
      </c>
      <c r="U113" s="227">
        <f t="shared" si="53"/>
        <v>4.505230555292184</v>
      </c>
    </row>
    <row r="114" spans="1:21" ht="15">
      <c r="A114" s="155" t="s">
        <v>184</v>
      </c>
      <c r="B114" s="227">
        <f t="shared" si="52"/>
        <v>0.08911473047534177</v>
      </c>
      <c r="C114" s="227">
        <f t="shared" si="52"/>
        <v>2.2692392019294014</v>
      </c>
      <c r="D114" s="227">
        <f t="shared" si="52"/>
        <v>6.590015429794435</v>
      </c>
      <c r="E114" s="227">
        <f t="shared" si="52"/>
        <v>7.466929047775227</v>
      </c>
      <c r="F114" s="227">
        <f t="shared" si="52"/>
        <v>7.555106848393067</v>
      </c>
      <c r="G114" s="227">
        <f t="shared" si="52"/>
        <v>6.828588492932511</v>
      </c>
      <c r="H114" s="227">
        <f t="shared" si="52"/>
        <v>7.015569311573813</v>
      </c>
      <c r="I114" s="227">
        <f t="shared" si="52"/>
        <v>6.5503003003003</v>
      </c>
      <c r="J114" s="227">
        <f t="shared" si="52"/>
        <v>4.806286549707602</v>
      </c>
      <c r="K114" s="227">
        <f t="shared" si="52"/>
        <v>3.9166505884622804</v>
      </c>
      <c r="L114" s="227">
        <f t="shared" si="52"/>
        <v>1.7161536366112775</v>
      </c>
      <c r="M114" s="227">
        <f t="shared" si="52"/>
        <v>1.2740228892247896</v>
      </c>
      <c r="N114" s="227">
        <f t="shared" si="52"/>
        <v>0.5146533238027162</v>
      </c>
      <c r="O114" s="227">
        <f t="shared" si="52"/>
        <v>0.2836432398361172</v>
      </c>
      <c r="P114" s="227">
        <f t="shared" si="52"/>
        <v>0.14743049705139005</v>
      </c>
      <c r="Q114" s="227">
        <f t="shared" si="52"/>
        <v>0.340632603406326</v>
      </c>
      <c r="R114" s="227">
        <f t="shared" si="53"/>
        <v>0</v>
      </c>
      <c r="S114" s="227">
        <f t="shared" si="53"/>
        <v>0.411522633744856</v>
      </c>
      <c r="T114" s="227">
        <f t="shared" si="53"/>
        <v>0</v>
      </c>
      <c r="U114" s="227">
        <f t="shared" si="53"/>
        <v>2.7717202364021363</v>
      </c>
    </row>
    <row r="115" spans="1:21" ht="15">
      <c r="A115" s="155" t="s">
        <v>185</v>
      </c>
      <c r="B115" s="227">
        <f t="shared" si="52"/>
        <v>0.8266813295159363</v>
      </c>
      <c r="C115" s="227">
        <f t="shared" si="52"/>
        <v>9.125191843893884</v>
      </c>
      <c r="D115" s="227">
        <f t="shared" si="52"/>
        <v>23.786770195609975</v>
      </c>
      <c r="E115" s="227">
        <f t="shared" si="52"/>
        <v>26.172515578878322</v>
      </c>
      <c r="F115" s="227">
        <f t="shared" si="52"/>
        <v>26.602725896012114</v>
      </c>
      <c r="G115" s="227">
        <f t="shared" si="52"/>
        <v>26.677284491339837</v>
      </c>
      <c r="H115" s="227">
        <f t="shared" si="52"/>
        <v>24.51697617707747</v>
      </c>
      <c r="I115" s="227">
        <f t="shared" si="52"/>
        <v>22.56006006006006</v>
      </c>
      <c r="J115" s="227">
        <f t="shared" si="52"/>
        <v>18.475877192982455</v>
      </c>
      <c r="K115" s="227">
        <f t="shared" si="52"/>
        <v>14.759791626471156</v>
      </c>
      <c r="L115" s="227">
        <f t="shared" si="52"/>
        <v>10.596567692726778</v>
      </c>
      <c r="M115" s="227">
        <f t="shared" si="52"/>
        <v>7.687324551932628</v>
      </c>
      <c r="N115" s="227">
        <f t="shared" si="52"/>
        <v>5.9042172980700505</v>
      </c>
      <c r="O115" s="227">
        <f t="shared" si="52"/>
        <v>5.184368105893476</v>
      </c>
      <c r="P115" s="227">
        <f t="shared" si="52"/>
        <v>4.675652906486942</v>
      </c>
      <c r="Q115" s="227">
        <f t="shared" si="52"/>
        <v>3.8929440389294405</v>
      </c>
      <c r="R115" s="227">
        <f t="shared" si="53"/>
        <v>3.9309683604985617</v>
      </c>
      <c r="S115" s="227">
        <f t="shared" si="53"/>
        <v>3.0864197530864197</v>
      </c>
      <c r="T115" s="227">
        <f t="shared" si="53"/>
        <v>50</v>
      </c>
      <c r="U115" s="227">
        <f t="shared" si="53"/>
        <v>10.968363831737303</v>
      </c>
    </row>
    <row r="116" spans="1:21" ht="15.75" thickBot="1">
      <c r="A116" s="156" t="s">
        <v>186</v>
      </c>
      <c r="B116" s="228">
        <f t="shared" si="52"/>
        <v>0.11945165999886237</v>
      </c>
      <c r="C116" s="228">
        <f t="shared" si="52"/>
        <v>1.2738434553825915</v>
      </c>
      <c r="D116" s="228">
        <f t="shared" si="52"/>
        <v>2.707680055746354</v>
      </c>
      <c r="E116" s="228">
        <f t="shared" si="52"/>
        <v>2.940854925112059</v>
      </c>
      <c r="F116" s="228">
        <f t="shared" si="52"/>
        <v>2.961467272421336</v>
      </c>
      <c r="G116" s="228">
        <f t="shared" si="52"/>
        <v>2.4089189727254627</v>
      </c>
      <c r="H116" s="228">
        <f t="shared" si="52"/>
        <v>1.9133370849746765</v>
      </c>
      <c r="I116" s="228">
        <f t="shared" si="52"/>
        <v>1.7642642642642643</v>
      </c>
      <c r="J116" s="228">
        <f t="shared" si="52"/>
        <v>1.7361111111111112</v>
      </c>
      <c r="K116" s="228">
        <f t="shared" si="52"/>
        <v>1.2733937873818253</v>
      </c>
      <c r="L116" s="228">
        <f t="shared" si="52"/>
        <v>0.5448106782892945</v>
      </c>
      <c r="M116" s="228">
        <f t="shared" si="52"/>
        <v>0.3886849492550205</v>
      </c>
      <c r="N116" s="228">
        <f t="shared" si="52"/>
        <v>0.3002144388849178</v>
      </c>
      <c r="O116" s="228">
        <f t="shared" si="52"/>
        <v>0.4569807752915222</v>
      </c>
      <c r="P116" s="228">
        <f t="shared" si="52"/>
        <v>0.18955349620893008</v>
      </c>
      <c r="Q116" s="228">
        <f t="shared" si="52"/>
        <v>0.09732360097323602</v>
      </c>
      <c r="R116" s="228">
        <f t="shared" si="53"/>
        <v>0</v>
      </c>
      <c r="S116" s="228">
        <f t="shared" si="53"/>
        <v>0</v>
      </c>
      <c r="T116" s="228">
        <f t="shared" si="53"/>
        <v>0</v>
      </c>
      <c r="U116" s="228">
        <f t="shared" si="53"/>
        <v>1.1641014295797647</v>
      </c>
    </row>
    <row r="117" spans="1:21" ht="16.5" thickBot="1" thickTop="1">
      <c r="A117" s="166" t="s">
        <v>233</v>
      </c>
      <c r="B117" s="232">
        <f>+B19*100/B19</f>
        <v>100</v>
      </c>
      <c r="C117" s="232">
        <f aca="true" t="shared" si="54" ref="C117:U117">+C19*100/C19</f>
        <v>100</v>
      </c>
      <c r="D117" s="232">
        <f t="shared" si="54"/>
        <v>100</v>
      </c>
      <c r="E117" s="232">
        <f t="shared" si="54"/>
        <v>100</v>
      </c>
      <c r="F117" s="232">
        <f t="shared" si="54"/>
        <v>100</v>
      </c>
      <c r="G117" s="232">
        <f t="shared" si="54"/>
        <v>100</v>
      </c>
      <c r="H117" s="232">
        <f t="shared" si="54"/>
        <v>100</v>
      </c>
      <c r="I117" s="232">
        <f t="shared" si="54"/>
        <v>100</v>
      </c>
      <c r="J117" s="232">
        <f t="shared" si="54"/>
        <v>100</v>
      </c>
      <c r="K117" s="232">
        <f t="shared" si="54"/>
        <v>100</v>
      </c>
      <c r="L117" s="232">
        <f t="shared" si="54"/>
        <v>100</v>
      </c>
      <c r="M117" s="232">
        <f t="shared" si="54"/>
        <v>100</v>
      </c>
      <c r="N117" s="232">
        <f t="shared" si="54"/>
        <v>100</v>
      </c>
      <c r="O117" s="232">
        <f t="shared" si="54"/>
        <v>100</v>
      </c>
      <c r="P117" s="232">
        <f t="shared" si="54"/>
        <v>100</v>
      </c>
      <c r="Q117" s="232">
        <f t="shared" si="54"/>
        <v>100</v>
      </c>
      <c r="R117" s="232">
        <f t="shared" si="54"/>
        <v>100</v>
      </c>
      <c r="S117" s="232">
        <f t="shared" si="54"/>
        <v>100</v>
      </c>
      <c r="T117" s="232">
        <f t="shared" si="54"/>
        <v>100</v>
      </c>
      <c r="U117" s="232">
        <f t="shared" si="54"/>
        <v>100</v>
      </c>
    </row>
    <row r="118" spans="1:21" ht="15.75" thickTop="1">
      <c r="A118" s="154" t="s">
        <v>173</v>
      </c>
      <c r="B118" s="227">
        <f aca="true" t="shared" si="55" ref="B118:U119">+B20*100/B$4</f>
        <v>0.20856639047420414</v>
      </c>
      <c r="C118" s="227">
        <f t="shared" si="55"/>
        <v>0.695023021267266</v>
      </c>
      <c r="D118" s="227">
        <f t="shared" si="55"/>
        <v>1.816733860932756</v>
      </c>
      <c r="E118" s="227">
        <f t="shared" si="55"/>
        <v>2.8533945555919975</v>
      </c>
      <c r="F118" s="227">
        <f t="shared" si="55"/>
        <v>5.115261652364126</v>
      </c>
      <c r="G118" s="227">
        <f t="shared" si="55"/>
        <v>6.967947441767868</v>
      </c>
      <c r="H118" s="227">
        <f t="shared" si="55"/>
        <v>10.80472706809229</v>
      </c>
      <c r="I118" s="227">
        <f t="shared" si="55"/>
        <v>12.81906906906907</v>
      </c>
      <c r="J118" s="227">
        <f t="shared" si="55"/>
        <v>17.83625730994152</v>
      </c>
      <c r="K118" s="227">
        <f t="shared" si="55"/>
        <v>20.49006366968937</v>
      </c>
      <c r="L118" s="227">
        <f t="shared" si="55"/>
        <v>17.134295832198312</v>
      </c>
      <c r="M118" s="227">
        <f t="shared" si="55"/>
        <v>17.188512200388686</v>
      </c>
      <c r="N118" s="227">
        <f t="shared" si="55"/>
        <v>20.100071479628305</v>
      </c>
      <c r="O118" s="227">
        <f t="shared" si="55"/>
        <v>19.80775291522219</v>
      </c>
      <c r="P118" s="227">
        <f t="shared" si="55"/>
        <v>20.029486099410278</v>
      </c>
      <c r="Q118" s="227">
        <f t="shared" si="55"/>
        <v>20.97323600973236</v>
      </c>
      <c r="R118" s="227">
        <f t="shared" si="55"/>
        <v>20.90124640460211</v>
      </c>
      <c r="S118" s="227">
        <f t="shared" si="55"/>
        <v>18.51851851851852</v>
      </c>
      <c r="T118" s="227">
        <f t="shared" si="55"/>
        <v>50</v>
      </c>
      <c r="U118" s="227">
        <f t="shared" si="55"/>
        <v>5.679866839438281</v>
      </c>
    </row>
    <row r="119" spans="1:21" ht="15">
      <c r="A119" s="155" t="s">
        <v>174</v>
      </c>
      <c r="B119" s="227">
        <f t="shared" si="55"/>
        <v>0.02275269714264045</v>
      </c>
      <c r="C119" s="227">
        <f t="shared" si="55"/>
        <v>1.5764086823065118</v>
      </c>
      <c r="D119" s="227">
        <f t="shared" si="55"/>
        <v>4.146135085361605</v>
      </c>
      <c r="E119" s="227">
        <f t="shared" si="55"/>
        <v>5.378812725483765</v>
      </c>
      <c r="F119" s="227">
        <f t="shared" si="55"/>
        <v>4.038364462392731</v>
      </c>
      <c r="G119" s="227">
        <f t="shared" si="55"/>
        <v>2.428827393987657</v>
      </c>
      <c r="H119" s="227">
        <f t="shared" si="55"/>
        <v>0.5815044081785782</v>
      </c>
      <c r="I119" s="227">
        <f t="shared" si="55"/>
        <v>0.07507507507507508</v>
      </c>
      <c r="J119" s="227">
        <f t="shared" si="55"/>
        <v>0</v>
      </c>
      <c r="K119" s="227">
        <f t="shared" si="55"/>
        <v>0</v>
      </c>
      <c r="L119" s="227">
        <f t="shared" si="55"/>
        <v>0.05448106782892945</v>
      </c>
      <c r="M119" s="227">
        <f t="shared" si="55"/>
        <v>0</v>
      </c>
      <c r="N119" s="227">
        <f t="shared" si="55"/>
        <v>0</v>
      </c>
      <c r="O119" s="227">
        <f t="shared" si="55"/>
        <v>0.03151591553734636</v>
      </c>
      <c r="P119" s="227">
        <f t="shared" si="55"/>
        <v>0</v>
      </c>
      <c r="Q119" s="227">
        <f t="shared" si="55"/>
        <v>0</v>
      </c>
      <c r="R119" s="227">
        <f t="shared" si="55"/>
        <v>0</v>
      </c>
      <c r="S119" s="227">
        <f t="shared" si="55"/>
        <v>0.205761316872428</v>
      </c>
      <c r="T119" s="227">
        <f t="shared" si="55"/>
        <v>0</v>
      </c>
      <c r="U119" s="227">
        <f t="shared" si="55"/>
        <v>1.2947336262022904</v>
      </c>
    </row>
    <row r="120" spans="1:21" ht="15">
      <c r="A120" s="155" t="s">
        <v>175</v>
      </c>
      <c r="B120" s="227">
        <f aca="true" t="shared" si="56" ref="B120:U120">+B22*100/B$4</f>
        <v>0.1308280085701826</v>
      </c>
      <c r="C120" s="227">
        <f t="shared" si="56"/>
        <v>2.6090769568077175</v>
      </c>
      <c r="D120" s="227">
        <f t="shared" si="56"/>
        <v>11.950624657806978</v>
      </c>
      <c r="E120" s="227">
        <f t="shared" si="56"/>
        <v>21.89789001858533</v>
      </c>
      <c r="F120" s="227">
        <f t="shared" si="56"/>
        <v>29.00891805485445</v>
      </c>
      <c r="G120" s="227">
        <f t="shared" si="56"/>
        <v>32.012741389607804</v>
      </c>
      <c r="H120" s="227">
        <f t="shared" si="56"/>
        <v>32.17032451697618</v>
      </c>
      <c r="I120" s="227">
        <f t="shared" si="56"/>
        <v>30.424174174174173</v>
      </c>
      <c r="J120" s="227">
        <f t="shared" si="56"/>
        <v>27.24780701754386</v>
      </c>
      <c r="K120" s="227">
        <f t="shared" si="56"/>
        <v>20.798765193903144</v>
      </c>
      <c r="L120" s="227">
        <f t="shared" si="56"/>
        <v>12.176518659765732</v>
      </c>
      <c r="M120" s="227">
        <f t="shared" si="56"/>
        <v>8.594256100194343</v>
      </c>
      <c r="N120" s="227">
        <f t="shared" si="56"/>
        <v>4.331665475339528</v>
      </c>
      <c r="O120" s="227">
        <f t="shared" si="56"/>
        <v>2.7891585250551527</v>
      </c>
      <c r="P120" s="227">
        <f t="shared" si="56"/>
        <v>1.2426284751474306</v>
      </c>
      <c r="Q120" s="227">
        <f t="shared" si="56"/>
        <v>1.313868613138686</v>
      </c>
      <c r="R120" s="227">
        <f t="shared" si="56"/>
        <v>0.5752636625119847</v>
      </c>
      <c r="S120" s="227">
        <f t="shared" si="56"/>
        <v>0.411522633744856</v>
      </c>
      <c r="T120" s="227">
        <f t="shared" si="56"/>
        <v>0</v>
      </c>
      <c r="U120" s="227">
        <f t="shared" si="56"/>
        <v>8.595914583399177</v>
      </c>
    </row>
    <row r="121" spans="1:21" ht="15">
      <c r="A121" s="155" t="s">
        <v>176</v>
      </c>
      <c r="B121" s="227">
        <f aca="true" t="shared" si="57" ref="B121:U121">+B23*100/B$4</f>
        <v>41.56728162150888</v>
      </c>
      <c r="C121" s="227">
        <f t="shared" si="57"/>
        <v>38.03113352335014</v>
      </c>
      <c r="D121" s="227">
        <f t="shared" si="57"/>
        <v>19.610770991986463</v>
      </c>
      <c r="E121" s="227">
        <f t="shared" si="57"/>
        <v>9.019350606756314</v>
      </c>
      <c r="F121" s="227">
        <f t="shared" si="57"/>
        <v>2.7932020864883054</v>
      </c>
      <c r="G121" s="227">
        <f t="shared" si="57"/>
        <v>1.0352379056340832</v>
      </c>
      <c r="H121" s="227">
        <f t="shared" si="57"/>
        <v>0.16882386043894204</v>
      </c>
      <c r="I121" s="227">
        <f t="shared" si="57"/>
        <v>0.07507507507507508</v>
      </c>
      <c r="J121" s="227">
        <f t="shared" si="57"/>
        <v>0.05482456140350877</v>
      </c>
      <c r="K121" s="227">
        <f t="shared" si="57"/>
        <v>0.07717538105344394</v>
      </c>
      <c r="L121" s="227">
        <f t="shared" si="57"/>
        <v>0.08172160174339417</v>
      </c>
      <c r="M121" s="227">
        <f t="shared" si="57"/>
        <v>0</v>
      </c>
      <c r="N121" s="227">
        <f t="shared" si="57"/>
        <v>0</v>
      </c>
      <c r="O121" s="227">
        <f t="shared" si="57"/>
        <v>0</v>
      </c>
      <c r="P121" s="227">
        <f t="shared" si="57"/>
        <v>0</v>
      </c>
      <c r="Q121" s="227">
        <f t="shared" si="57"/>
        <v>0</v>
      </c>
      <c r="R121" s="227">
        <f t="shared" si="57"/>
        <v>0</v>
      </c>
      <c r="S121" s="227">
        <f t="shared" si="57"/>
        <v>0</v>
      </c>
      <c r="T121" s="227">
        <f t="shared" si="57"/>
        <v>0</v>
      </c>
      <c r="U121" s="227">
        <f t="shared" si="57"/>
        <v>23.321534296219042</v>
      </c>
    </row>
    <row r="122" spans="1:21" ht="15">
      <c r="A122" s="155" t="s">
        <v>177</v>
      </c>
      <c r="B122" s="227">
        <f aca="true" t="shared" si="58" ref="B122:U122">+B24*100/B$4</f>
        <v>0.005688174285660113</v>
      </c>
      <c r="C122" s="227">
        <f t="shared" si="58"/>
        <v>0.2433676825257619</v>
      </c>
      <c r="D122" s="227">
        <f t="shared" si="58"/>
        <v>1.0352894330794884</v>
      </c>
      <c r="E122" s="227">
        <f t="shared" si="58"/>
        <v>1.6617470208811633</v>
      </c>
      <c r="F122" s="227">
        <f t="shared" si="58"/>
        <v>1.3966010432441527</v>
      </c>
      <c r="G122" s="227">
        <f t="shared" si="58"/>
        <v>1.1745968544694405</v>
      </c>
      <c r="H122" s="227">
        <f t="shared" si="58"/>
        <v>0.8253610954792722</v>
      </c>
      <c r="I122" s="227">
        <f t="shared" si="58"/>
        <v>0.8633633633633634</v>
      </c>
      <c r="J122" s="227">
        <f t="shared" si="58"/>
        <v>0.29239766081871343</v>
      </c>
      <c r="K122" s="227">
        <f t="shared" si="58"/>
        <v>0.27011383368705383</v>
      </c>
      <c r="L122" s="227">
        <f t="shared" si="58"/>
        <v>0.08172160174339417</v>
      </c>
      <c r="M122" s="227">
        <f t="shared" si="58"/>
        <v>0.06478082487583675</v>
      </c>
      <c r="N122" s="227">
        <f t="shared" si="58"/>
        <v>0</v>
      </c>
      <c r="O122" s="227">
        <f t="shared" si="58"/>
        <v>0</v>
      </c>
      <c r="P122" s="227">
        <f t="shared" si="58"/>
        <v>0</v>
      </c>
      <c r="Q122" s="227">
        <f t="shared" si="58"/>
        <v>0</v>
      </c>
      <c r="R122" s="227">
        <f t="shared" si="58"/>
        <v>0</v>
      </c>
      <c r="S122" s="227">
        <f t="shared" si="58"/>
        <v>0</v>
      </c>
      <c r="T122" s="227">
        <f t="shared" si="58"/>
        <v>0</v>
      </c>
      <c r="U122" s="227">
        <f t="shared" si="58"/>
        <v>0.3908431044109436</v>
      </c>
    </row>
    <row r="123" spans="1:21" ht="24">
      <c r="A123" s="155" t="s">
        <v>178</v>
      </c>
      <c r="B123" s="227">
        <f aca="true" t="shared" si="59" ref="B123:U123">+B25*100/B$4</f>
        <v>0</v>
      </c>
      <c r="C123" s="227">
        <f t="shared" si="59"/>
        <v>0.21925016443762332</v>
      </c>
      <c r="D123" s="227">
        <f t="shared" si="59"/>
        <v>0.786421780896919</v>
      </c>
      <c r="E123" s="227">
        <f t="shared" si="59"/>
        <v>1.3119055428009183</v>
      </c>
      <c r="F123" s="227">
        <f t="shared" si="59"/>
        <v>1.1778563015312131</v>
      </c>
      <c r="G123" s="227">
        <f t="shared" si="59"/>
        <v>0.8162452717499502</v>
      </c>
      <c r="H123" s="227">
        <f t="shared" si="59"/>
        <v>0.7690864753329582</v>
      </c>
      <c r="I123" s="227">
        <f t="shared" si="59"/>
        <v>0.41291291291291293</v>
      </c>
      <c r="J123" s="227">
        <f t="shared" si="59"/>
        <v>0.23757309941520469</v>
      </c>
      <c r="K123" s="227">
        <f t="shared" si="59"/>
        <v>0.23152614316033185</v>
      </c>
      <c r="L123" s="227">
        <f t="shared" si="59"/>
        <v>0</v>
      </c>
      <c r="M123" s="227">
        <f t="shared" si="59"/>
        <v>0.021593608291945583</v>
      </c>
      <c r="N123" s="227">
        <f t="shared" si="59"/>
        <v>0.014295925661186561</v>
      </c>
      <c r="O123" s="227">
        <f t="shared" si="59"/>
        <v>0.01575795776867318</v>
      </c>
      <c r="P123" s="227">
        <f t="shared" si="59"/>
        <v>0</v>
      </c>
      <c r="Q123" s="227">
        <f t="shared" si="59"/>
        <v>0</v>
      </c>
      <c r="R123" s="227">
        <f t="shared" si="59"/>
        <v>0</v>
      </c>
      <c r="S123" s="227">
        <f t="shared" si="59"/>
        <v>0</v>
      </c>
      <c r="T123" s="227">
        <f t="shared" si="59"/>
        <v>0</v>
      </c>
      <c r="U123" s="227">
        <f t="shared" si="59"/>
        <v>0.30551078242364865</v>
      </c>
    </row>
    <row r="124" spans="1:21" ht="15">
      <c r="A124" s="155" t="s">
        <v>179</v>
      </c>
      <c r="B124" s="227">
        <f aca="true" t="shared" si="60" ref="B124:U124">+B26*100/B$4</f>
        <v>0.08911473047534177</v>
      </c>
      <c r="C124" s="227">
        <f t="shared" si="60"/>
        <v>0.5766279324709493</v>
      </c>
      <c r="D124" s="227">
        <f t="shared" si="60"/>
        <v>1.0352894330794884</v>
      </c>
      <c r="E124" s="227">
        <f t="shared" si="60"/>
        <v>1.3775008199409642</v>
      </c>
      <c r="F124" s="227">
        <f t="shared" si="60"/>
        <v>1.497560154803971</v>
      </c>
      <c r="G124" s="227">
        <f t="shared" si="60"/>
        <v>1.6523989647620945</v>
      </c>
      <c r="H124" s="227">
        <f t="shared" si="60"/>
        <v>1.9508534984055523</v>
      </c>
      <c r="I124" s="227">
        <f t="shared" si="60"/>
        <v>2.214714714714715</v>
      </c>
      <c r="J124" s="227">
        <f t="shared" si="60"/>
        <v>2.3391812865497075</v>
      </c>
      <c r="K124" s="227">
        <f t="shared" si="60"/>
        <v>1.582095311595601</v>
      </c>
      <c r="L124" s="227">
        <f t="shared" si="60"/>
        <v>1.1441024244075184</v>
      </c>
      <c r="M124" s="227">
        <f t="shared" si="60"/>
        <v>0.5614338155905851</v>
      </c>
      <c r="N124" s="227">
        <f t="shared" si="60"/>
        <v>0.3431022158684775</v>
      </c>
      <c r="O124" s="227">
        <f t="shared" si="60"/>
        <v>0.34667507091080996</v>
      </c>
      <c r="P124" s="227">
        <f t="shared" si="60"/>
        <v>0.4633529907329402</v>
      </c>
      <c r="Q124" s="227">
        <f t="shared" si="60"/>
        <v>0.340632603406326</v>
      </c>
      <c r="R124" s="227">
        <f t="shared" si="60"/>
        <v>0.4793863854266539</v>
      </c>
      <c r="S124" s="227">
        <f t="shared" si="60"/>
        <v>0.823045267489712</v>
      </c>
      <c r="T124" s="227">
        <f t="shared" si="60"/>
        <v>0</v>
      </c>
      <c r="U124" s="227">
        <f t="shared" si="60"/>
        <v>0.7374398196432899</v>
      </c>
    </row>
    <row r="125" spans="1:21" ht="15">
      <c r="A125" s="155" t="s">
        <v>180</v>
      </c>
      <c r="B125" s="227">
        <f aca="true" t="shared" si="61" ref="B125:U125">+B27*100/B$4</f>
        <v>0.18960580952200376</v>
      </c>
      <c r="C125" s="227">
        <f t="shared" si="61"/>
        <v>1.0918658188993642</v>
      </c>
      <c r="D125" s="227">
        <f t="shared" si="61"/>
        <v>1.6923000348414714</v>
      </c>
      <c r="E125" s="227">
        <f t="shared" si="61"/>
        <v>1.2025800809008418</v>
      </c>
      <c r="F125" s="227">
        <f t="shared" si="61"/>
        <v>1.093723708564698</v>
      </c>
      <c r="G125" s="227">
        <f t="shared" si="61"/>
        <v>1.094963169420665</v>
      </c>
      <c r="H125" s="227">
        <f t="shared" si="61"/>
        <v>1.2380416432189083</v>
      </c>
      <c r="I125" s="227">
        <f t="shared" si="61"/>
        <v>1.6704204204204205</v>
      </c>
      <c r="J125" s="227">
        <f t="shared" si="61"/>
        <v>1.2426900584795322</v>
      </c>
      <c r="K125" s="227">
        <f t="shared" si="61"/>
        <v>0.7717538105344395</v>
      </c>
      <c r="L125" s="227">
        <f t="shared" si="61"/>
        <v>0.8172160174339417</v>
      </c>
      <c r="M125" s="227">
        <f t="shared" si="61"/>
        <v>0.2375296912114014</v>
      </c>
      <c r="N125" s="227">
        <f t="shared" si="61"/>
        <v>0.37169406719085063</v>
      </c>
      <c r="O125" s="227">
        <f t="shared" si="61"/>
        <v>0.20485345099275135</v>
      </c>
      <c r="P125" s="227">
        <f t="shared" si="61"/>
        <v>0.18955349620893008</v>
      </c>
      <c r="Q125" s="227">
        <f t="shared" si="61"/>
        <v>0.09732360097323602</v>
      </c>
      <c r="R125" s="227">
        <f t="shared" si="61"/>
        <v>0.3835091083413231</v>
      </c>
      <c r="S125" s="227">
        <f t="shared" si="61"/>
        <v>0.205761316872428</v>
      </c>
      <c r="T125" s="227">
        <f t="shared" si="61"/>
        <v>0</v>
      </c>
      <c r="U125" s="227">
        <f t="shared" si="61"/>
        <v>0.8043361461395026</v>
      </c>
    </row>
    <row r="126" spans="1:21" ht="15">
      <c r="A126" s="155" t="s">
        <v>181</v>
      </c>
      <c r="B126" s="227">
        <f aca="true" t="shared" si="62" ref="B126:U126">+B28*100/B$4</f>
        <v>6.903547524696156</v>
      </c>
      <c r="C126" s="227">
        <f t="shared" si="62"/>
        <v>1.6421837316377987</v>
      </c>
      <c r="D126" s="227">
        <f t="shared" si="62"/>
        <v>0.04479617739286248</v>
      </c>
      <c r="E126" s="227">
        <f t="shared" si="62"/>
        <v>0.05466273095003826</v>
      </c>
      <c r="F126" s="227">
        <f t="shared" si="62"/>
        <v>0.016826518593303044</v>
      </c>
      <c r="G126" s="227">
        <f t="shared" si="62"/>
        <v>0.09954210631096955</v>
      </c>
      <c r="H126" s="227">
        <f t="shared" si="62"/>
        <v>0.30013130744700806</v>
      </c>
      <c r="I126" s="227">
        <f t="shared" si="62"/>
        <v>1.21996996996997</v>
      </c>
      <c r="J126" s="227">
        <f t="shared" si="62"/>
        <v>3.2346491228070176</v>
      </c>
      <c r="K126" s="227">
        <f t="shared" si="62"/>
        <v>5.5759212811113255</v>
      </c>
      <c r="L126" s="227">
        <f t="shared" si="62"/>
        <v>11.631707981476437</v>
      </c>
      <c r="M126" s="227">
        <f t="shared" si="62"/>
        <v>13.625566832217663</v>
      </c>
      <c r="N126" s="227">
        <f t="shared" si="62"/>
        <v>15.125089349535383</v>
      </c>
      <c r="O126" s="227">
        <f t="shared" si="62"/>
        <v>16.26221241727072</v>
      </c>
      <c r="P126" s="227">
        <f t="shared" si="62"/>
        <v>16.891322662173547</v>
      </c>
      <c r="Q126" s="227">
        <f t="shared" si="62"/>
        <v>18.1021897810219</v>
      </c>
      <c r="R126" s="227">
        <f t="shared" si="62"/>
        <v>20.230105465004794</v>
      </c>
      <c r="S126" s="227">
        <f t="shared" si="62"/>
        <v>24.279835390946502</v>
      </c>
      <c r="T126" s="227">
        <f t="shared" si="62"/>
        <v>0</v>
      </c>
      <c r="U126" s="227">
        <f t="shared" si="62"/>
        <v>5.060944133666235</v>
      </c>
    </row>
    <row r="127" spans="1:21" ht="15">
      <c r="A127" s="155" t="s">
        <v>182</v>
      </c>
      <c r="B127" s="227">
        <f aca="true" t="shared" si="63" ref="B127:U127">+B29*100/B$4</f>
        <v>0.05877780095182116</v>
      </c>
      <c r="C127" s="227">
        <f t="shared" si="63"/>
        <v>0.13374260030695023</v>
      </c>
      <c r="D127" s="227">
        <f t="shared" si="63"/>
        <v>0.283709123488129</v>
      </c>
      <c r="E127" s="227">
        <f t="shared" si="63"/>
        <v>0.4810320323603367</v>
      </c>
      <c r="F127" s="227">
        <f t="shared" si="63"/>
        <v>0.7067137809187279</v>
      </c>
      <c r="G127" s="227">
        <f t="shared" si="63"/>
        <v>0.7366115867011745</v>
      </c>
      <c r="H127" s="227">
        <f t="shared" si="63"/>
        <v>1.5006565372350402</v>
      </c>
      <c r="I127" s="227">
        <f t="shared" si="63"/>
        <v>1.1824324324324325</v>
      </c>
      <c r="J127" s="227">
        <f t="shared" si="63"/>
        <v>1.9919590643274854</v>
      </c>
      <c r="K127" s="227">
        <f t="shared" si="63"/>
        <v>3.183484468454563</v>
      </c>
      <c r="L127" s="227">
        <f t="shared" si="63"/>
        <v>4.412966494143285</v>
      </c>
      <c r="M127" s="227">
        <f t="shared" si="63"/>
        <v>4.469876916432736</v>
      </c>
      <c r="N127" s="227">
        <f t="shared" si="63"/>
        <v>5.8756254467476765</v>
      </c>
      <c r="O127" s="227">
        <f t="shared" si="63"/>
        <v>7.311692404664355</v>
      </c>
      <c r="P127" s="227">
        <f t="shared" si="63"/>
        <v>8.972198820556024</v>
      </c>
      <c r="Q127" s="227">
        <f t="shared" si="63"/>
        <v>8.564476885644769</v>
      </c>
      <c r="R127" s="227">
        <f t="shared" si="63"/>
        <v>9.9712368168744</v>
      </c>
      <c r="S127" s="227">
        <f t="shared" si="63"/>
        <v>11.11111111111111</v>
      </c>
      <c r="T127" s="227">
        <f t="shared" si="63"/>
        <v>0</v>
      </c>
      <c r="U127" s="227">
        <f t="shared" si="63"/>
        <v>1.4185181673566996</v>
      </c>
    </row>
    <row r="128" spans="1:21" ht="15">
      <c r="A128" s="155" t="s">
        <v>183</v>
      </c>
      <c r="B128" s="227">
        <f aca="true" t="shared" si="64" ref="B128:U128">+B30*100/B$4</f>
        <v>0</v>
      </c>
      <c r="C128" s="227">
        <f t="shared" si="64"/>
        <v>0.0043850032887524665</v>
      </c>
      <c r="D128" s="227">
        <f t="shared" si="64"/>
        <v>0.009954706087302772</v>
      </c>
      <c r="E128" s="227">
        <f t="shared" si="64"/>
        <v>0.010932546190007653</v>
      </c>
      <c r="F128" s="227">
        <f t="shared" si="64"/>
        <v>0</v>
      </c>
      <c r="G128" s="227">
        <f t="shared" si="64"/>
        <v>0.07963368504877563</v>
      </c>
      <c r="H128" s="227">
        <f t="shared" si="64"/>
        <v>0.2626148940161321</v>
      </c>
      <c r="I128" s="227">
        <f t="shared" si="64"/>
        <v>0.6193693693693694</v>
      </c>
      <c r="J128" s="227">
        <f t="shared" si="64"/>
        <v>2.192982456140351</v>
      </c>
      <c r="K128" s="227">
        <f t="shared" si="64"/>
        <v>5.151456685317384</v>
      </c>
      <c r="L128" s="227">
        <f t="shared" si="64"/>
        <v>12.094797058022337</v>
      </c>
      <c r="M128" s="227">
        <f t="shared" si="64"/>
        <v>14.640466421939106</v>
      </c>
      <c r="N128" s="227">
        <f t="shared" si="64"/>
        <v>13.809864188706218</v>
      </c>
      <c r="O128" s="227">
        <f t="shared" si="64"/>
        <v>12.716671919319257</v>
      </c>
      <c r="P128" s="227">
        <f t="shared" si="64"/>
        <v>11.352148272957034</v>
      </c>
      <c r="Q128" s="227">
        <f t="shared" si="64"/>
        <v>11.24087591240876</v>
      </c>
      <c r="R128" s="227">
        <f t="shared" si="64"/>
        <v>9.9712368168744</v>
      </c>
      <c r="S128" s="227">
        <f t="shared" si="64"/>
        <v>8.23045267489712</v>
      </c>
      <c r="T128" s="227">
        <f t="shared" si="64"/>
        <v>0</v>
      </c>
      <c r="U128" s="227">
        <f t="shared" si="64"/>
        <v>2.2397100808023347</v>
      </c>
    </row>
    <row r="129" spans="1:21" ht="15">
      <c r="A129" s="155" t="s">
        <v>184</v>
      </c>
      <c r="B129" s="227">
        <f aca="true" t="shared" si="65" ref="B129:U129">+B31*100/B$4</f>
        <v>0.03792116190440075</v>
      </c>
      <c r="C129" s="227">
        <f t="shared" si="65"/>
        <v>1.061170795878097</v>
      </c>
      <c r="D129" s="227">
        <f t="shared" si="65"/>
        <v>3.260166243591658</v>
      </c>
      <c r="E129" s="227">
        <f t="shared" si="65"/>
        <v>4.2636930141029845</v>
      </c>
      <c r="F129" s="227">
        <f t="shared" si="65"/>
        <v>4.728251724718156</v>
      </c>
      <c r="G129" s="227">
        <f t="shared" si="65"/>
        <v>4.041409516225364</v>
      </c>
      <c r="H129" s="227">
        <f t="shared" si="65"/>
        <v>4.9334083661601955</v>
      </c>
      <c r="I129" s="227">
        <f t="shared" si="65"/>
        <v>4.57957957957958</v>
      </c>
      <c r="J129" s="227">
        <f t="shared" si="65"/>
        <v>3.271198830409357</v>
      </c>
      <c r="K129" s="227">
        <f t="shared" si="65"/>
        <v>2.951958325294231</v>
      </c>
      <c r="L129" s="227">
        <f t="shared" si="65"/>
        <v>1.0351402887496595</v>
      </c>
      <c r="M129" s="227">
        <f t="shared" si="65"/>
        <v>0.6478082487583675</v>
      </c>
      <c r="N129" s="227">
        <f t="shared" si="65"/>
        <v>0.3002144388849178</v>
      </c>
      <c r="O129" s="227">
        <f t="shared" si="65"/>
        <v>0.1418216199180586</v>
      </c>
      <c r="P129" s="227">
        <f t="shared" si="65"/>
        <v>0.06318449873631002</v>
      </c>
      <c r="Q129" s="227">
        <f t="shared" si="65"/>
        <v>0.24330900243309003</v>
      </c>
      <c r="R129" s="227">
        <f t="shared" si="65"/>
        <v>0</v>
      </c>
      <c r="S129" s="227">
        <f t="shared" si="65"/>
        <v>0.205761316872428</v>
      </c>
      <c r="T129" s="227">
        <f t="shared" si="65"/>
        <v>0</v>
      </c>
      <c r="U129" s="227">
        <f t="shared" si="65"/>
        <v>1.5691665876552574</v>
      </c>
    </row>
    <row r="130" spans="1:21" ht="15">
      <c r="A130" s="155" t="s">
        <v>185</v>
      </c>
      <c r="B130" s="227">
        <f aca="true" t="shared" si="66" ref="B130:U130">+B32*100/B$4</f>
        <v>0.3773155609487875</v>
      </c>
      <c r="C130" s="227">
        <f t="shared" si="66"/>
        <v>4.233720675290506</v>
      </c>
      <c r="D130" s="227">
        <f t="shared" si="66"/>
        <v>10.507192275148077</v>
      </c>
      <c r="E130" s="227">
        <f t="shared" si="66"/>
        <v>13.18465070514923</v>
      </c>
      <c r="F130" s="227">
        <f t="shared" si="66"/>
        <v>13.999663469628134</v>
      </c>
      <c r="G130" s="227">
        <f t="shared" si="66"/>
        <v>14.672506470236911</v>
      </c>
      <c r="H130" s="227">
        <f t="shared" si="66"/>
        <v>14.687675858187957</v>
      </c>
      <c r="I130" s="227">
        <f t="shared" si="66"/>
        <v>13.457207207207206</v>
      </c>
      <c r="J130" s="227">
        <f t="shared" si="66"/>
        <v>11.951754385964913</v>
      </c>
      <c r="K130" s="227">
        <f t="shared" si="66"/>
        <v>9.724098012733938</v>
      </c>
      <c r="L130" s="227">
        <f t="shared" si="66"/>
        <v>6.428766003813675</v>
      </c>
      <c r="M130" s="227">
        <f t="shared" si="66"/>
        <v>5.204059598358886</v>
      </c>
      <c r="N130" s="227">
        <f t="shared" si="66"/>
        <v>3.974267333809864</v>
      </c>
      <c r="O130" s="227">
        <f t="shared" si="66"/>
        <v>3.2776552158840215</v>
      </c>
      <c r="P130" s="227">
        <f t="shared" si="66"/>
        <v>3.3277169334456613</v>
      </c>
      <c r="Q130" s="227">
        <f t="shared" si="66"/>
        <v>2.725060827250608</v>
      </c>
      <c r="R130" s="227">
        <f t="shared" si="66"/>
        <v>3.3557046979865772</v>
      </c>
      <c r="S130" s="227">
        <f t="shared" si="66"/>
        <v>1.8518518518518519</v>
      </c>
      <c r="T130" s="227">
        <f t="shared" si="66"/>
        <v>0</v>
      </c>
      <c r="U130" s="227">
        <f t="shared" si="66"/>
        <v>5.738862025009745</v>
      </c>
    </row>
    <row r="131" spans="1:21" ht="15.75" thickBot="1">
      <c r="A131" s="156" t="s">
        <v>186</v>
      </c>
      <c r="B131" s="227">
        <f aca="true" t="shared" si="67" ref="B131:U131">+B33*100/B$4</f>
        <v>0.04929751047572098</v>
      </c>
      <c r="C131" s="227">
        <f t="shared" si="67"/>
        <v>0.5525104143828108</v>
      </c>
      <c r="D131" s="227">
        <f t="shared" si="67"/>
        <v>1.2194514956945897</v>
      </c>
      <c r="E131" s="227">
        <f t="shared" si="67"/>
        <v>1.136984803760796</v>
      </c>
      <c r="F131" s="227">
        <f t="shared" si="67"/>
        <v>1.3629480060575467</v>
      </c>
      <c r="G131" s="227">
        <f t="shared" si="67"/>
        <v>1.094963169420665</v>
      </c>
      <c r="H131" s="227">
        <f t="shared" si="67"/>
        <v>0.9379103357719002</v>
      </c>
      <c r="I131" s="227">
        <f t="shared" si="67"/>
        <v>0.975975975975976</v>
      </c>
      <c r="J131" s="227">
        <f t="shared" si="67"/>
        <v>1.0416666666666667</v>
      </c>
      <c r="K131" s="227">
        <f t="shared" si="67"/>
        <v>0.7138722747443565</v>
      </c>
      <c r="L131" s="227">
        <f t="shared" si="67"/>
        <v>0.19068373740125308</v>
      </c>
      <c r="M131" s="227">
        <f t="shared" si="67"/>
        <v>0.19434247462751025</v>
      </c>
      <c r="N131" s="227">
        <f t="shared" si="67"/>
        <v>0.15725518227305219</v>
      </c>
      <c r="O131" s="227">
        <f t="shared" si="67"/>
        <v>0.34667507091080996</v>
      </c>
      <c r="P131" s="227">
        <f t="shared" si="67"/>
        <v>0.12636899747262004</v>
      </c>
      <c r="Q131" s="227">
        <f t="shared" si="67"/>
        <v>0.09732360097323602</v>
      </c>
      <c r="R131" s="227">
        <f t="shared" si="67"/>
        <v>0</v>
      </c>
      <c r="S131" s="227">
        <f t="shared" si="67"/>
        <v>0</v>
      </c>
      <c r="T131" s="227">
        <f t="shared" si="67"/>
        <v>0</v>
      </c>
      <c r="U131" s="227">
        <f t="shared" si="67"/>
        <v>0.5351706119697017</v>
      </c>
    </row>
    <row r="132" spans="1:21" ht="16.5" thickBot="1" thickTop="1">
      <c r="A132" s="168" t="s">
        <v>167</v>
      </c>
      <c r="B132" s="233">
        <f>+B34*100/B34</f>
        <v>100</v>
      </c>
      <c r="C132" s="233">
        <f aca="true" t="shared" si="68" ref="C132:U132">+C34*100/C34</f>
        <v>100</v>
      </c>
      <c r="D132" s="233">
        <f t="shared" si="68"/>
        <v>100</v>
      </c>
      <c r="E132" s="233">
        <f t="shared" si="68"/>
        <v>100</v>
      </c>
      <c r="F132" s="233">
        <f t="shared" si="68"/>
        <v>100</v>
      </c>
      <c r="G132" s="233">
        <f t="shared" si="68"/>
        <v>100</v>
      </c>
      <c r="H132" s="233">
        <f t="shared" si="68"/>
        <v>100</v>
      </c>
      <c r="I132" s="233">
        <f t="shared" si="68"/>
        <v>100</v>
      </c>
      <c r="J132" s="233">
        <f t="shared" si="68"/>
        <v>100</v>
      </c>
      <c r="K132" s="233">
        <f t="shared" si="68"/>
        <v>100</v>
      </c>
      <c r="L132" s="233">
        <f t="shared" si="68"/>
        <v>100</v>
      </c>
      <c r="M132" s="233">
        <f t="shared" si="68"/>
        <v>100</v>
      </c>
      <c r="N132" s="233">
        <f t="shared" si="68"/>
        <v>100</v>
      </c>
      <c r="O132" s="233">
        <f t="shared" si="68"/>
        <v>100</v>
      </c>
      <c r="P132" s="233">
        <f t="shared" si="68"/>
        <v>100</v>
      </c>
      <c r="Q132" s="233">
        <f t="shared" si="68"/>
        <v>100</v>
      </c>
      <c r="R132" s="233">
        <f t="shared" si="68"/>
        <v>100</v>
      </c>
      <c r="S132" s="233">
        <f t="shared" si="68"/>
        <v>100</v>
      </c>
      <c r="T132" s="233">
        <f t="shared" si="68"/>
        <v>100</v>
      </c>
      <c r="U132" s="233">
        <f t="shared" si="68"/>
        <v>100</v>
      </c>
    </row>
    <row r="133" spans="1:21" ht="15.75" thickTop="1">
      <c r="A133" s="154" t="s">
        <v>173</v>
      </c>
      <c r="B133" s="227">
        <f aca="true" t="shared" si="69" ref="B133:U133">+B35*100/B$4</f>
        <v>0.3185377599969663</v>
      </c>
      <c r="C133" s="227">
        <f t="shared" si="69"/>
        <v>0.7761455821091866</v>
      </c>
      <c r="D133" s="227">
        <f t="shared" si="69"/>
        <v>1.9909412174605545</v>
      </c>
      <c r="E133" s="227">
        <f t="shared" si="69"/>
        <v>3.2906964031923036</v>
      </c>
      <c r="F133" s="227">
        <f t="shared" si="69"/>
        <v>5.889281507656066</v>
      </c>
      <c r="G133" s="227">
        <f t="shared" si="69"/>
        <v>6.948039020505674</v>
      </c>
      <c r="H133" s="227">
        <f t="shared" si="69"/>
        <v>8.159819921215531</v>
      </c>
      <c r="I133" s="227">
        <f t="shared" si="69"/>
        <v>8.577327327327327</v>
      </c>
      <c r="J133" s="227">
        <f t="shared" si="69"/>
        <v>8.698830409356725</v>
      </c>
      <c r="K133" s="227">
        <f t="shared" si="69"/>
        <v>9.280339571676635</v>
      </c>
      <c r="L133" s="227">
        <f t="shared" si="69"/>
        <v>8.689730318714247</v>
      </c>
      <c r="M133" s="227">
        <f t="shared" si="69"/>
        <v>7.795292593392356</v>
      </c>
      <c r="N133" s="227">
        <f t="shared" si="69"/>
        <v>9.306647605432453</v>
      </c>
      <c r="O133" s="227">
        <f t="shared" si="69"/>
        <v>10.25843050740624</v>
      </c>
      <c r="P133" s="227">
        <f t="shared" si="69"/>
        <v>11.457455770850885</v>
      </c>
      <c r="Q133" s="227">
        <f t="shared" si="69"/>
        <v>10.851581508515816</v>
      </c>
      <c r="R133" s="227">
        <f t="shared" si="69"/>
        <v>8.053691275167786</v>
      </c>
      <c r="S133" s="227">
        <f t="shared" si="69"/>
        <v>12.551440329218106</v>
      </c>
      <c r="T133" s="227">
        <f t="shared" si="69"/>
        <v>0</v>
      </c>
      <c r="U133" s="227">
        <f t="shared" si="69"/>
        <v>3.5107402842303763</v>
      </c>
    </row>
    <row r="134" spans="1:21" ht="15">
      <c r="A134" s="155" t="s">
        <v>175</v>
      </c>
      <c r="B134" s="227">
        <f aca="true" t="shared" si="70" ref="B134:U134">+B36*100/B$4</f>
        <v>0.12703589237974253</v>
      </c>
      <c r="C134" s="227">
        <f t="shared" si="70"/>
        <v>0.8923481692611269</v>
      </c>
      <c r="D134" s="227">
        <f t="shared" si="70"/>
        <v>1.9610770991986461</v>
      </c>
      <c r="E134" s="227">
        <f t="shared" si="70"/>
        <v>2.5910134470318136</v>
      </c>
      <c r="F134" s="227">
        <f t="shared" si="70"/>
        <v>2.8773346794548207</v>
      </c>
      <c r="G134" s="227">
        <f t="shared" si="70"/>
        <v>3.1057137169022497</v>
      </c>
      <c r="H134" s="227">
        <f t="shared" si="70"/>
        <v>2.719939973738511</v>
      </c>
      <c r="I134" s="227">
        <f t="shared" si="70"/>
        <v>3.2282282282282284</v>
      </c>
      <c r="J134" s="227">
        <f t="shared" si="70"/>
        <v>2.5584795321637426</v>
      </c>
      <c r="K134" s="227">
        <f t="shared" si="70"/>
        <v>1.9293845263360987</v>
      </c>
      <c r="L134" s="227">
        <f t="shared" si="70"/>
        <v>1.5254698992100246</v>
      </c>
      <c r="M134" s="227">
        <f t="shared" si="70"/>
        <v>1.2740228892247896</v>
      </c>
      <c r="N134" s="227">
        <f t="shared" si="70"/>
        <v>0.9435310936383131</v>
      </c>
      <c r="O134" s="227">
        <f t="shared" si="70"/>
        <v>0.7563819728963126</v>
      </c>
      <c r="P134" s="227">
        <f t="shared" si="70"/>
        <v>0.2737994945240101</v>
      </c>
      <c r="Q134" s="227">
        <f t="shared" si="70"/>
        <v>0.291970802919708</v>
      </c>
      <c r="R134" s="227">
        <f t="shared" si="70"/>
        <v>0.3835091083413231</v>
      </c>
      <c r="S134" s="227">
        <f t="shared" si="70"/>
        <v>0</v>
      </c>
      <c r="T134" s="227">
        <f t="shared" si="70"/>
        <v>0</v>
      </c>
      <c r="U134" s="227">
        <f t="shared" si="70"/>
        <v>1.1804304541575803</v>
      </c>
    </row>
    <row r="135" spans="1:21" ht="15">
      <c r="A135" s="155" t="s">
        <v>176</v>
      </c>
      <c r="B135" s="227">
        <f aca="true" t="shared" si="71" ref="B135:U135">+B37*100/B$4</f>
        <v>41.20703058341707</v>
      </c>
      <c r="C135" s="227">
        <f t="shared" si="71"/>
        <v>33.514580135935105</v>
      </c>
      <c r="D135" s="227">
        <f t="shared" si="71"/>
        <v>14.608531183116819</v>
      </c>
      <c r="E135" s="227">
        <f t="shared" si="71"/>
        <v>5.925440034984148</v>
      </c>
      <c r="F135" s="227">
        <f t="shared" si="71"/>
        <v>1.1610297829379101</v>
      </c>
      <c r="G135" s="227">
        <f t="shared" si="71"/>
        <v>0.4180768465060721</v>
      </c>
      <c r="H135" s="227">
        <f t="shared" si="71"/>
        <v>0.056274620146314014</v>
      </c>
      <c r="I135" s="227">
        <f t="shared" si="71"/>
        <v>0.07507507507507508</v>
      </c>
      <c r="J135" s="227">
        <f t="shared" si="71"/>
        <v>0.05482456140350877</v>
      </c>
      <c r="K135" s="227">
        <f t="shared" si="71"/>
        <v>0.019293845263360986</v>
      </c>
      <c r="L135" s="227">
        <f t="shared" si="71"/>
        <v>0</v>
      </c>
      <c r="M135" s="227">
        <f t="shared" si="71"/>
        <v>0</v>
      </c>
      <c r="N135" s="227">
        <f t="shared" si="71"/>
        <v>0</v>
      </c>
      <c r="O135" s="227">
        <f t="shared" si="71"/>
        <v>0</v>
      </c>
      <c r="P135" s="227">
        <f t="shared" si="71"/>
        <v>0</v>
      </c>
      <c r="Q135" s="227">
        <f t="shared" si="71"/>
        <v>0</v>
      </c>
      <c r="R135" s="227">
        <f t="shared" si="71"/>
        <v>0</v>
      </c>
      <c r="S135" s="227">
        <f t="shared" si="71"/>
        <v>0</v>
      </c>
      <c r="T135" s="227">
        <f t="shared" si="71"/>
        <v>0</v>
      </c>
      <c r="U135" s="227">
        <f t="shared" si="71"/>
        <v>21.384174541470454</v>
      </c>
    </row>
    <row r="136" spans="1:21" ht="15">
      <c r="A136" s="155" t="s">
        <v>177</v>
      </c>
      <c r="B136" s="227">
        <f aca="true" t="shared" si="72" ref="B136:U136">+B38*100/B$4</f>
        <v>0.01706452285698034</v>
      </c>
      <c r="C136" s="227">
        <f t="shared" si="72"/>
        <v>0.3793027844770884</v>
      </c>
      <c r="D136" s="227">
        <f t="shared" si="72"/>
        <v>1.3886814991787368</v>
      </c>
      <c r="E136" s="227">
        <f t="shared" si="72"/>
        <v>1.978790860391385</v>
      </c>
      <c r="F136" s="227">
        <f t="shared" si="72"/>
        <v>1.867743563856638</v>
      </c>
      <c r="G136" s="227">
        <f t="shared" si="72"/>
        <v>1.8116663348596456</v>
      </c>
      <c r="H136" s="227">
        <f t="shared" si="72"/>
        <v>1.5194147439504784</v>
      </c>
      <c r="I136" s="227">
        <f t="shared" si="72"/>
        <v>0.8821321321321322</v>
      </c>
      <c r="J136" s="227">
        <f t="shared" si="72"/>
        <v>0.7127192982456141</v>
      </c>
      <c r="K136" s="227">
        <f t="shared" si="72"/>
        <v>0.42446459579394175</v>
      </c>
      <c r="L136" s="227">
        <f t="shared" si="72"/>
        <v>0.16344320348678834</v>
      </c>
      <c r="M136" s="227">
        <f t="shared" si="72"/>
        <v>0.043187216583891165</v>
      </c>
      <c r="N136" s="227">
        <f t="shared" si="72"/>
        <v>0.028591851322373123</v>
      </c>
      <c r="O136" s="227">
        <f t="shared" si="72"/>
        <v>0.01575795776867318</v>
      </c>
      <c r="P136" s="227">
        <f t="shared" si="72"/>
        <v>0</v>
      </c>
      <c r="Q136" s="227">
        <f t="shared" si="72"/>
        <v>0</v>
      </c>
      <c r="R136" s="227">
        <f t="shared" si="72"/>
        <v>0</v>
      </c>
      <c r="S136" s="227">
        <f t="shared" si="72"/>
        <v>0</v>
      </c>
      <c r="T136" s="227">
        <f t="shared" si="72"/>
        <v>0</v>
      </c>
      <c r="U136" s="227">
        <f t="shared" si="72"/>
        <v>0.5499194083625676</v>
      </c>
    </row>
    <row r="137" spans="1:21" ht="24">
      <c r="A137" s="155" t="s">
        <v>178</v>
      </c>
      <c r="B137" s="227">
        <f aca="true" t="shared" si="73" ref="B137:U137">+B39*100/B$4</f>
        <v>0.011376348571320225</v>
      </c>
      <c r="C137" s="227">
        <f t="shared" si="73"/>
        <v>0.34641525981144483</v>
      </c>
      <c r="D137" s="227">
        <f t="shared" si="73"/>
        <v>1.2941117913493605</v>
      </c>
      <c r="E137" s="227">
        <f t="shared" si="73"/>
        <v>1.6289493823111403</v>
      </c>
      <c r="F137" s="227">
        <f t="shared" si="73"/>
        <v>0.9759380784115766</v>
      </c>
      <c r="G137" s="227">
        <f t="shared" si="73"/>
        <v>1.2542305395182163</v>
      </c>
      <c r="H137" s="227">
        <f t="shared" si="73"/>
        <v>0.7690864753329582</v>
      </c>
      <c r="I137" s="227">
        <f t="shared" si="73"/>
        <v>0.7319819819819819</v>
      </c>
      <c r="J137" s="227">
        <f t="shared" si="73"/>
        <v>0.5299707602339181</v>
      </c>
      <c r="K137" s="227">
        <f t="shared" si="73"/>
        <v>0.27011383368705383</v>
      </c>
      <c r="L137" s="227">
        <f t="shared" si="73"/>
        <v>0.19068373740125308</v>
      </c>
      <c r="M137" s="227">
        <f t="shared" si="73"/>
        <v>0.10796804145972792</v>
      </c>
      <c r="N137" s="227">
        <f t="shared" si="73"/>
        <v>0.014295925661186561</v>
      </c>
      <c r="O137" s="227">
        <f t="shared" si="73"/>
        <v>0.03151591553734636</v>
      </c>
      <c r="P137" s="227">
        <f t="shared" si="73"/>
        <v>0</v>
      </c>
      <c r="Q137" s="227">
        <f t="shared" si="73"/>
        <v>0.04866180048661801</v>
      </c>
      <c r="R137" s="227">
        <f t="shared" si="73"/>
        <v>0</v>
      </c>
      <c r="S137" s="227">
        <f t="shared" si="73"/>
        <v>0</v>
      </c>
      <c r="T137" s="227">
        <f t="shared" si="73"/>
        <v>0</v>
      </c>
      <c r="U137" s="227">
        <f t="shared" si="73"/>
        <v>0.43877669268775743</v>
      </c>
    </row>
    <row r="138" spans="1:21" ht="15">
      <c r="A138" s="155" t="s">
        <v>179</v>
      </c>
      <c r="B138" s="227">
        <f aca="true" t="shared" si="74" ref="B138:U138">+B40*100/B$4</f>
        <v>0.10807531142754213</v>
      </c>
      <c r="C138" s="227">
        <f t="shared" si="74"/>
        <v>0.8506906380179785</v>
      </c>
      <c r="D138" s="227">
        <f t="shared" si="74"/>
        <v>1.2343835548255437</v>
      </c>
      <c r="E138" s="227">
        <f t="shared" si="74"/>
        <v>1.1151197113807805</v>
      </c>
      <c r="F138" s="227">
        <f t="shared" si="74"/>
        <v>0.9254585226316675</v>
      </c>
      <c r="G138" s="227">
        <f t="shared" si="74"/>
        <v>0.6171610591280111</v>
      </c>
      <c r="H138" s="227">
        <f t="shared" si="74"/>
        <v>0.7128118551866441</v>
      </c>
      <c r="I138" s="227">
        <f t="shared" si="74"/>
        <v>0.8258258258258259</v>
      </c>
      <c r="J138" s="227">
        <f t="shared" si="74"/>
        <v>0.31067251461988304</v>
      </c>
      <c r="K138" s="227">
        <f t="shared" si="74"/>
        <v>0.3472892147404978</v>
      </c>
      <c r="L138" s="227">
        <f t="shared" si="74"/>
        <v>0.19068373740125308</v>
      </c>
      <c r="M138" s="227">
        <f t="shared" si="74"/>
        <v>0.28071690779529257</v>
      </c>
      <c r="N138" s="227">
        <f t="shared" si="74"/>
        <v>0.27162258756254465</v>
      </c>
      <c r="O138" s="227">
        <f t="shared" si="74"/>
        <v>0.1575795776867318</v>
      </c>
      <c r="P138" s="227">
        <f t="shared" si="74"/>
        <v>0.21061499578770007</v>
      </c>
      <c r="Q138" s="227">
        <f t="shared" si="74"/>
        <v>0.09732360097323602</v>
      </c>
      <c r="R138" s="227">
        <f t="shared" si="74"/>
        <v>0.4793863854266539</v>
      </c>
      <c r="S138" s="227">
        <f t="shared" si="74"/>
        <v>0.205761316872428</v>
      </c>
      <c r="T138" s="227">
        <f t="shared" si="74"/>
        <v>0</v>
      </c>
      <c r="U138" s="227">
        <f t="shared" si="74"/>
        <v>0.5609810056572169</v>
      </c>
    </row>
    <row r="139" spans="1:21" ht="15">
      <c r="A139" s="155" t="s">
        <v>180</v>
      </c>
      <c r="B139" s="227">
        <f aca="true" t="shared" si="75" ref="B139:U139">+B41*100/B$4</f>
        <v>0.21046244856942417</v>
      </c>
      <c r="C139" s="227">
        <f t="shared" si="75"/>
        <v>1.4952861214645912</v>
      </c>
      <c r="D139" s="227">
        <f t="shared" si="75"/>
        <v>1.5678662087501867</v>
      </c>
      <c r="E139" s="227">
        <f t="shared" si="75"/>
        <v>0.8746036952006122</v>
      </c>
      <c r="F139" s="227">
        <f t="shared" si="75"/>
        <v>0.7067137809187279</v>
      </c>
      <c r="G139" s="227">
        <f t="shared" si="75"/>
        <v>0.5176189528170416</v>
      </c>
      <c r="H139" s="227">
        <f t="shared" si="75"/>
        <v>0.4501969611705121</v>
      </c>
      <c r="I139" s="227">
        <f t="shared" si="75"/>
        <v>0.28153153153153154</v>
      </c>
      <c r="J139" s="227">
        <f t="shared" si="75"/>
        <v>0.1827485380116959</v>
      </c>
      <c r="K139" s="227">
        <f t="shared" si="75"/>
        <v>0.19293845263360987</v>
      </c>
      <c r="L139" s="227">
        <f t="shared" si="75"/>
        <v>0.05448106782892945</v>
      </c>
      <c r="M139" s="227">
        <f t="shared" si="75"/>
        <v>0.043187216583891165</v>
      </c>
      <c r="N139" s="227">
        <f t="shared" si="75"/>
        <v>0.10007147962830593</v>
      </c>
      <c r="O139" s="227">
        <f t="shared" si="75"/>
        <v>0.12606366214938544</v>
      </c>
      <c r="P139" s="227">
        <f t="shared" si="75"/>
        <v>0.08424599831508003</v>
      </c>
      <c r="Q139" s="227">
        <f t="shared" si="75"/>
        <v>0.09732360097323602</v>
      </c>
      <c r="R139" s="227">
        <f t="shared" si="75"/>
        <v>0</v>
      </c>
      <c r="S139" s="227">
        <f t="shared" si="75"/>
        <v>0</v>
      </c>
      <c r="T139" s="227">
        <f t="shared" si="75"/>
        <v>0</v>
      </c>
      <c r="U139" s="227">
        <f t="shared" si="75"/>
        <v>0.7058352559442916</v>
      </c>
    </row>
    <row r="140" spans="1:21" ht="15">
      <c r="A140" s="155" t="s">
        <v>181</v>
      </c>
      <c r="B140" s="227">
        <f aca="true" t="shared" si="76" ref="B140:U140">+B42*100/B$4</f>
        <v>7.703684040879012</v>
      </c>
      <c r="C140" s="227">
        <f t="shared" si="76"/>
        <v>2.047796535847402</v>
      </c>
      <c r="D140" s="227">
        <f t="shared" si="76"/>
        <v>0.029864118261908316</v>
      </c>
      <c r="E140" s="227">
        <f t="shared" si="76"/>
        <v>0.021865092380015307</v>
      </c>
      <c r="F140" s="227">
        <f t="shared" si="76"/>
        <v>0.10095911155981828</v>
      </c>
      <c r="G140" s="227">
        <f t="shared" si="76"/>
        <v>0.039816842524387816</v>
      </c>
      <c r="H140" s="227">
        <f t="shared" si="76"/>
        <v>0.03751641343087601</v>
      </c>
      <c r="I140" s="227">
        <f t="shared" si="76"/>
        <v>0.2627627627627628</v>
      </c>
      <c r="J140" s="227">
        <f t="shared" si="76"/>
        <v>0.6944444444444444</v>
      </c>
      <c r="K140" s="227">
        <f t="shared" si="76"/>
        <v>1.2155122515917423</v>
      </c>
      <c r="L140" s="227">
        <f t="shared" si="76"/>
        <v>3.7864342141105967</v>
      </c>
      <c r="M140" s="227">
        <f t="shared" si="76"/>
        <v>5.247246814942777</v>
      </c>
      <c r="N140" s="227">
        <f t="shared" si="76"/>
        <v>6.9478198713366695</v>
      </c>
      <c r="O140" s="227">
        <f t="shared" si="76"/>
        <v>7.674125433343838</v>
      </c>
      <c r="P140" s="227">
        <f t="shared" si="76"/>
        <v>8.593091828138164</v>
      </c>
      <c r="Q140" s="227">
        <f t="shared" si="76"/>
        <v>10.072992700729927</v>
      </c>
      <c r="R140" s="227">
        <f t="shared" si="76"/>
        <v>11.505273250239693</v>
      </c>
      <c r="S140" s="227">
        <f t="shared" si="76"/>
        <v>8.847736625514404</v>
      </c>
      <c r="T140" s="227">
        <f t="shared" si="76"/>
        <v>0</v>
      </c>
      <c r="U140" s="227">
        <f t="shared" si="76"/>
        <v>3.825732435763724</v>
      </c>
    </row>
    <row r="141" spans="1:21" ht="15">
      <c r="A141" s="155" t="s">
        <v>182</v>
      </c>
      <c r="B141" s="227">
        <f aca="true" t="shared" si="77" ref="B141:U141">+B43*100/B$4</f>
        <v>0.07963443999924158</v>
      </c>
      <c r="C141" s="227">
        <f t="shared" si="77"/>
        <v>0.17540013155009868</v>
      </c>
      <c r="D141" s="227">
        <f t="shared" si="77"/>
        <v>0.3683241252302026</v>
      </c>
      <c r="E141" s="227">
        <f t="shared" si="77"/>
        <v>0.6012900404504209</v>
      </c>
      <c r="F141" s="227">
        <f t="shared" si="77"/>
        <v>1.3124684502776376</v>
      </c>
      <c r="G141" s="227">
        <f t="shared" si="77"/>
        <v>1.055146326896277</v>
      </c>
      <c r="H141" s="227">
        <f t="shared" si="77"/>
        <v>1.2943162633652223</v>
      </c>
      <c r="I141" s="227">
        <f t="shared" si="77"/>
        <v>1.6891891891891893</v>
      </c>
      <c r="J141" s="227">
        <f t="shared" si="77"/>
        <v>1.3157894736842106</v>
      </c>
      <c r="K141" s="227">
        <f t="shared" si="77"/>
        <v>1.3119814779085472</v>
      </c>
      <c r="L141" s="227">
        <f t="shared" si="77"/>
        <v>1.9340779079269954</v>
      </c>
      <c r="M141" s="227">
        <f t="shared" si="77"/>
        <v>1.5979270136039732</v>
      </c>
      <c r="N141" s="227">
        <f t="shared" si="77"/>
        <v>2.4446032880629023</v>
      </c>
      <c r="O141" s="227">
        <f t="shared" si="77"/>
        <v>2.978254018279231</v>
      </c>
      <c r="P141" s="227">
        <f t="shared" si="77"/>
        <v>3.8331929233361417</v>
      </c>
      <c r="Q141" s="227">
        <f t="shared" si="77"/>
        <v>3.9416058394160585</v>
      </c>
      <c r="R141" s="227">
        <f t="shared" si="77"/>
        <v>4.218600191754554</v>
      </c>
      <c r="S141" s="227">
        <f t="shared" si="77"/>
        <v>6.790123456790123</v>
      </c>
      <c r="T141" s="227">
        <f t="shared" si="77"/>
        <v>0</v>
      </c>
      <c r="U141" s="227">
        <f t="shared" si="77"/>
        <v>0.8038094034111859</v>
      </c>
    </row>
    <row r="142" spans="1:21" ht="15">
      <c r="A142" s="155" t="s">
        <v>183</v>
      </c>
      <c r="B142" s="227">
        <f aca="true" t="shared" si="78" ref="B142:U142">+B44*100/B$4</f>
        <v>0</v>
      </c>
      <c r="C142" s="227">
        <f t="shared" si="78"/>
        <v>0.0021925016443762333</v>
      </c>
      <c r="D142" s="227">
        <f t="shared" si="78"/>
        <v>0.009954706087302772</v>
      </c>
      <c r="E142" s="227">
        <f t="shared" si="78"/>
        <v>0.07652782333005356</v>
      </c>
      <c r="F142" s="227">
        <f t="shared" si="78"/>
        <v>0.11778563015312132</v>
      </c>
      <c r="G142" s="227">
        <f t="shared" si="78"/>
        <v>0.1990842126219391</v>
      </c>
      <c r="H142" s="227">
        <f t="shared" si="78"/>
        <v>0.2626148940161321</v>
      </c>
      <c r="I142" s="227">
        <f t="shared" si="78"/>
        <v>0.9947447447447447</v>
      </c>
      <c r="J142" s="227">
        <f t="shared" si="78"/>
        <v>3.252923976608187</v>
      </c>
      <c r="K142" s="227">
        <f t="shared" si="78"/>
        <v>6.926490449546595</v>
      </c>
      <c r="L142" s="227">
        <f t="shared" si="78"/>
        <v>10.977935167529283</v>
      </c>
      <c r="M142" s="227">
        <f t="shared" si="78"/>
        <v>14.856402504858561</v>
      </c>
      <c r="N142" s="227">
        <f t="shared" si="78"/>
        <v>13.252323087919942</v>
      </c>
      <c r="O142" s="227">
        <f t="shared" si="78"/>
        <v>12.59060825716987</v>
      </c>
      <c r="P142" s="227">
        <f t="shared" si="78"/>
        <v>11.394271272114574</v>
      </c>
      <c r="Q142" s="227">
        <f t="shared" si="78"/>
        <v>9.635036496350365</v>
      </c>
      <c r="R142" s="227">
        <f t="shared" si="78"/>
        <v>8.916586768935762</v>
      </c>
      <c r="S142" s="227">
        <f t="shared" si="78"/>
        <v>4.320987654320987</v>
      </c>
      <c r="T142" s="227">
        <f t="shared" si="78"/>
        <v>0</v>
      </c>
      <c r="U142" s="227">
        <f t="shared" si="78"/>
        <v>2.2655204744898496</v>
      </c>
    </row>
    <row r="143" spans="1:21" ht="15">
      <c r="A143" s="155" t="s">
        <v>184</v>
      </c>
      <c r="B143" s="227">
        <f aca="true" t="shared" si="79" ref="B143:U143">+B45*100/B$4</f>
        <v>0.05119356857094101</v>
      </c>
      <c r="C143" s="227">
        <f t="shared" si="79"/>
        <v>1.2080684060513045</v>
      </c>
      <c r="D143" s="227">
        <f t="shared" si="79"/>
        <v>3.3298491862027775</v>
      </c>
      <c r="E143" s="227">
        <f t="shared" si="79"/>
        <v>3.2032360336722423</v>
      </c>
      <c r="F143" s="227">
        <f t="shared" si="79"/>
        <v>2.8268551236749118</v>
      </c>
      <c r="G143" s="227">
        <f t="shared" si="79"/>
        <v>2.787178976707147</v>
      </c>
      <c r="H143" s="227">
        <f t="shared" si="79"/>
        <v>2.0821609454136185</v>
      </c>
      <c r="I143" s="227">
        <f t="shared" si="79"/>
        <v>1.9707207207207207</v>
      </c>
      <c r="J143" s="227">
        <f t="shared" si="79"/>
        <v>1.5350877192982457</v>
      </c>
      <c r="K143" s="227">
        <f t="shared" si="79"/>
        <v>0.9646922631680493</v>
      </c>
      <c r="L143" s="227">
        <f t="shared" si="79"/>
        <v>0.681013347861618</v>
      </c>
      <c r="M143" s="227">
        <f t="shared" si="79"/>
        <v>0.626214640466422</v>
      </c>
      <c r="N143" s="227">
        <f t="shared" si="79"/>
        <v>0.21443888491779842</v>
      </c>
      <c r="O143" s="227">
        <f t="shared" si="79"/>
        <v>0.1418216199180586</v>
      </c>
      <c r="P143" s="227">
        <f t="shared" si="79"/>
        <v>0.08424599831508003</v>
      </c>
      <c r="Q143" s="227">
        <f t="shared" si="79"/>
        <v>0.09732360097323602</v>
      </c>
      <c r="R143" s="227">
        <f t="shared" si="79"/>
        <v>0</v>
      </c>
      <c r="S143" s="227">
        <f t="shared" si="79"/>
        <v>0.205761316872428</v>
      </c>
      <c r="T143" s="227">
        <f t="shared" si="79"/>
        <v>0</v>
      </c>
      <c r="U143" s="227">
        <f t="shared" si="79"/>
        <v>1.202553648746879</v>
      </c>
    </row>
    <row r="144" spans="1:21" ht="15">
      <c r="A144" s="155" t="s">
        <v>185</v>
      </c>
      <c r="B144" s="227">
        <f aca="true" t="shared" si="80" ref="B144:U144">+B46*100/B$4</f>
        <v>0.4493657685671489</v>
      </c>
      <c r="C144" s="227">
        <f t="shared" si="80"/>
        <v>4.891471168603377</v>
      </c>
      <c r="D144" s="227">
        <f t="shared" si="80"/>
        <v>13.279577920461898</v>
      </c>
      <c r="E144" s="227">
        <f t="shared" si="80"/>
        <v>12.987864873729091</v>
      </c>
      <c r="F144" s="227">
        <f t="shared" si="80"/>
        <v>12.603062426383982</v>
      </c>
      <c r="G144" s="227">
        <f t="shared" si="80"/>
        <v>12.004778021102927</v>
      </c>
      <c r="H144" s="227">
        <f t="shared" si="80"/>
        <v>9.829300318889514</v>
      </c>
      <c r="I144" s="227">
        <f t="shared" si="80"/>
        <v>9.102852852852854</v>
      </c>
      <c r="J144" s="227">
        <f t="shared" si="80"/>
        <v>6.524122807017544</v>
      </c>
      <c r="K144" s="227">
        <f t="shared" si="80"/>
        <v>5.035693613737218</v>
      </c>
      <c r="L144" s="227">
        <f t="shared" si="80"/>
        <v>4.167801688913102</v>
      </c>
      <c r="M144" s="227">
        <f t="shared" si="80"/>
        <v>2.4832649535737423</v>
      </c>
      <c r="N144" s="227">
        <f t="shared" si="80"/>
        <v>1.9299499642601858</v>
      </c>
      <c r="O144" s="227">
        <f t="shared" si="80"/>
        <v>1.9067128900094548</v>
      </c>
      <c r="P144" s="227">
        <f t="shared" si="80"/>
        <v>1.3479359730412805</v>
      </c>
      <c r="Q144" s="227">
        <f t="shared" si="80"/>
        <v>1.167883211678832</v>
      </c>
      <c r="R144" s="227">
        <f t="shared" si="80"/>
        <v>0.5752636625119847</v>
      </c>
      <c r="S144" s="227">
        <f t="shared" si="80"/>
        <v>1.2345679012345678</v>
      </c>
      <c r="T144" s="227">
        <f t="shared" si="80"/>
        <v>50</v>
      </c>
      <c r="U144" s="227">
        <f t="shared" si="80"/>
        <v>5.2295018067275585</v>
      </c>
    </row>
    <row r="145" spans="1:21" ht="15.75" thickBot="1">
      <c r="A145" s="156" t="s">
        <v>186</v>
      </c>
      <c r="B145" s="228">
        <f aca="true" t="shared" si="81" ref="B145:U145">+B47*100/B$4</f>
        <v>0.07015414952314139</v>
      </c>
      <c r="C145" s="228">
        <f t="shared" si="81"/>
        <v>0.7213330409997808</v>
      </c>
      <c r="D145" s="228">
        <f t="shared" si="81"/>
        <v>1.4882285600517644</v>
      </c>
      <c r="E145" s="228">
        <f t="shared" si="81"/>
        <v>1.8038701213512627</v>
      </c>
      <c r="F145" s="228">
        <f t="shared" si="81"/>
        <v>1.5985192663637893</v>
      </c>
      <c r="G145" s="228">
        <f t="shared" si="81"/>
        <v>1.313955803304798</v>
      </c>
      <c r="H145" s="228">
        <f t="shared" si="81"/>
        <v>0.9754267492027762</v>
      </c>
      <c r="I145" s="228">
        <f t="shared" si="81"/>
        <v>0.7882882882882883</v>
      </c>
      <c r="J145" s="228">
        <f t="shared" si="81"/>
        <v>0.6944444444444444</v>
      </c>
      <c r="K145" s="228">
        <f t="shared" si="81"/>
        <v>0.5595215126374686</v>
      </c>
      <c r="L145" s="228">
        <f t="shared" si="81"/>
        <v>0.3541269408880414</v>
      </c>
      <c r="M145" s="228">
        <f t="shared" si="81"/>
        <v>0.19434247462751025</v>
      </c>
      <c r="N145" s="228">
        <f t="shared" si="81"/>
        <v>0.14295925661186562</v>
      </c>
      <c r="O145" s="228">
        <f t="shared" si="81"/>
        <v>0.11030570438071226</v>
      </c>
      <c r="P145" s="228">
        <f t="shared" si="81"/>
        <v>0.06318449873631002</v>
      </c>
      <c r="Q145" s="228">
        <f t="shared" si="81"/>
        <v>0</v>
      </c>
      <c r="R145" s="228">
        <f t="shared" si="81"/>
        <v>0</v>
      </c>
      <c r="S145" s="228">
        <f t="shared" si="81"/>
        <v>0</v>
      </c>
      <c r="T145" s="228">
        <f t="shared" si="81"/>
        <v>0</v>
      </c>
      <c r="U145" s="228">
        <f t="shared" si="81"/>
        <v>0.6289308176100629</v>
      </c>
    </row>
    <row r="146" spans="1:21" ht="15.75" thickTop="1">
      <c r="A146" s="447" t="s">
        <v>86</v>
      </c>
      <c r="B146" s="447"/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</row>
    <row r="149" ht="30.75" customHeight="1"/>
    <row r="198" ht="41.25" customHeight="1"/>
    <row r="247" ht="36" customHeight="1"/>
  </sheetData>
  <sheetProtection/>
  <mergeCells count="13">
    <mergeCell ref="A146:U146"/>
    <mergeCell ref="A99:U99"/>
    <mergeCell ref="A100:A101"/>
    <mergeCell ref="B100:T100"/>
    <mergeCell ref="U100:U101"/>
    <mergeCell ref="U2:U3"/>
    <mergeCell ref="A1:U1"/>
    <mergeCell ref="A2:A3"/>
    <mergeCell ref="B2:T2"/>
    <mergeCell ref="A50:U50"/>
    <mergeCell ref="A51:A52"/>
    <mergeCell ref="B51:T51"/>
    <mergeCell ref="U51:U52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O140" sqref="O140"/>
    </sheetView>
  </sheetViews>
  <sheetFormatPr defaultColWidth="9.140625" defaultRowHeight="15"/>
  <cols>
    <col min="1" max="1" width="38.7109375" style="0" customWidth="1"/>
  </cols>
  <sheetData>
    <row r="1" spans="1:13" ht="17.25" thickBot="1">
      <c r="A1" s="521" t="s">
        <v>234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30"/>
    </row>
    <row r="2" spans="1:13" ht="15.75" thickTop="1">
      <c r="A2" s="531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28" t="s">
        <v>0</v>
      </c>
    </row>
    <row r="3" spans="1:13" ht="15.75" thickBot="1">
      <c r="A3" s="532"/>
      <c r="B3" s="144" t="s">
        <v>41</v>
      </c>
      <c r="C3" s="144" t="s">
        <v>42</v>
      </c>
      <c r="D3" s="144" t="s">
        <v>43</v>
      </c>
      <c r="E3" s="144" t="s">
        <v>44</v>
      </c>
      <c r="F3" s="144" t="s">
        <v>45</v>
      </c>
      <c r="G3" s="144" t="s">
        <v>46</v>
      </c>
      <c r="H3" s="144" t="s">
        <v>47</v>
      </c>
      <c r="I3" s="144" t="s">
        <v>48</v>
      </c>
      <c r="J3" s="144" t="s">
        <v>49</v>
      </c>
      <c r="K3" s="144" t="s">
        <v>50</v>
      </c>
      <c r="L3" s="144" t="s">
        <v>135</v>
      </c>
      <c r="M3" s="529"/>
    </row>
    <row r="4" spans="1:13" ht="16.5" thickBot="1" thickTop="1">
      <c r="A4" s="162" t="s">
        <v>232</v>
      </c>
      <c r="B4" s="150">
        <f aca="true" t="shared" si="0" ref="B4:L4">SUM(B5:B18)</f>
        <v>45610</v>
      </c>
      <c r="C4" s="150">
        <f t="shared" si="0"/>
        <v>20091</v>
      </c>
      <c r="D4" s="150">
        <f t="shared" si="0"/>
        <v>9147</v>
      </c>
      <c r="E4" s="150">
        <f t="shared" si="0"/>
        <v>5943</v>
      </c>
      <c r="F4" s="150">
        <f t="shared" si="0"/>
        <v>5023</v>
      </c>
      <c r="G4" s="150">
        <f t="shared" si="0"/>
        <v>5331</v>
      </c>
      <c r="H4" s="150">
        <f t="shared" si="0"/>
        <v>5328</v>
      </c>
      <c r="I4" s="150">
        <f t="shared" si="0"/>
        <v>5472</v>
      </c>
      <c r="J4" s="150">
        <f t="shared" si="0"/>
        <v>5183</v>
      </c>
      <c r="K4" s="150">
        <f t="shared" si="0"/>
        <v>3671</v>
      </c>
      <c r="L4" s="150">
        <f t="shared" si="0"/>
        <v>2</v>
      </c>
      <c r="M4" s="163">
        <f aca="true" t="shared" si="1" ref="M4:M18">SUM(B4:L4)</f>
        <v>110801</v>
      </c>
    </row>
    <row r="5" spans="1:13" ht="15.75" thickTop="1">
      <c r="A5" s="154" t="s">
        <v>173</v>
      </c>
      <c r="B5" s="142">
        <v>671</v>
      </c>
      <c r="C5" s="142">
        <v>765</v>
      </c>
      <c r="D5" s="142">
        <v>562</v>
      </c>
      <c r="E5" s="142">
        <v>654</v>
      </c>
      <c r="F5" s="142">
        <v>699</v>
      </c>
      <c r="G5" s="142">
        <v>1011</v>
      </c>
      <c r="H5" s="142">
        <v>1140</v>
      </c>
      <c r="I5" s="142">
        <v>1452</v>
      </c>
      <c r="J5" s="142">
        <v>1543</v>
      </c>
      <c r="K5" s="142">
        <v>948</v>
      </c>
      <c r="L5" s="142">
        <v>1</v>
      </c>
      <c r="M5" s="164">
        <f t="shared" si="1"/>
        <v>9446</v>
      </c>
    </row>
    <row r="6" spans="1:13" ht="15">
      <c r="A6" s="155" t="s">
        <v>174</v>
      </c>
      <c r="B6" s="142">
        <v>732</v>
      </c>
      <c r="C6" s="142">
        <v>843</v>
      </c>
      <c r="D6" s="142">
        <v>498</v>
      </c>
      <c r="E6" s="142">
        <v>246</v>
      </c>
      <c r="F6" s="142">
        <v>123</v>
      </c>
      <c r="G6" s="142">
        <v>31</v>
      </c>
      <c r="H6" s="142">
        <v>4</v>
      </c>
      <c r="I6" s="142">
        <v>0</v>
      </c>
      <c r="J6" s="142">
        <v>0</v>
      </c>
      <c r="K6" s="142">
        <v>2</v>
      </c>
      <c r="L6" s="142">
        <v>0</v>
      </c>
      <c r="M6" s="164">
        <f t="shared" si="1"/>
        <v>2479</v>
      </c>
    </row>
    <row r="7" spans="1:13" ht="15">
      <c r="A7" s="155" t="s">
        <v>175</v>
      </c>
      <c r="B7" s="142">
        <f aca="true" t="shared" si="2" ref="B7:L7">+B22+B36</f>
        <v>1597</v>
      </c>
      <c r="C7" s="142">
        <f t="shared" si="2"/>
        <v>2795</v>
      </c>
      <c r="D7" s="142">
        <f t="shared" si="2"/>
        <v>2240</v>
      </c>
      <c r="E7" s="142">
        <f t="shared" si="2"/>
        <v>1895</v>
      </c>
      <c r="F7" s="142">
        <f t="shared" si="2"/>
        <v>1764</v>
      </c>
      <c r="G7" s="142">
        <f t="shared" si="2"/>
        <v>1860</v>
      </c>
      <c r="H7" s="142">
        <f t="shared" si="2"/>
        <v>1793</v>
      </c>
      <c r="I7" s="142">
        <f t="shared" si="2"/>
        <v>1631</v>
      </c>
      <c r="J7" s="142">
        <f t="shared" si="2"/>
        <v>1178</v>
      </c>
      <c r="K7" s="142">
        <f t="shared" si="2"/>
        <v>503</v>
      </c>
      <c r="L7" s="142">
        <f t="shared" si="2"/>
        <v>0</v>
      </c>
      <c r="M7" s="164">
        <f t="shared" si="1"/>
        <v>17256</v>
      </c>
    </row>
    <row r="8" spans="1:13" ht="15">
      <c r="A8" s="155" t="s">
        <v>176</v>
      </c>
      <c r="B8" s="142">
        <v>32632</v>
      </c>
      <c r="C8" s="142">
        <v>6875</v>
      </c>
      <c r="D8" s="142">
        <v>1367</v>
      </c>
      <c r="E8" s="142">
        <v>235</v>
      </c>
      <c r="F8" s="142">
        <v>73</v>
      </c>
      <c r="G8" s="142">
        <v>12</v>
      </c>
      <c r="H8" s="142">
        <v>8</v>
      </c>
      <c r="I8" s="142">
        <v>6</v>
      </c>
      <c r="J8" s="142">
        <v>5</v>
      </c>
      <c r="K8" s="142">
        <v>3</v>
      </c>
      <c r="L8" s="142">
        <v>0</v>
      </c>
      <c r="M8" s="164">
        <f t="shared" si="1"/>
        <v>41216</v>
      </c>
    </row>
    <row r="9" spans="1:13" ht="15">
      <c r="A9" s="155" t="s">
        <v>177</v>
      </c>
      <c r="B9" s="142">
        <v>284</v>
      </c>
      <c r="C9" s="142">
        <v>487</v>
      </c>
      <c r="D9" s="142">
        <v>333</v>
      </c>
      <c r="E9" s="142">
        <v>194</v>
      </c>
      <c r="F9" s="142">
        <v>150</v>
      </c>
      <c r="G9" s="142">
        <v>125</v>
      </c>
      <c r="H9" s="142">
        <v>93</v>
      </c>
      <c r="I9" s="142">
        <v>55</v>
      </c>
      <c r="J9" s="142">
        <v>36</v>
      </c>
      <c r="K9" s="142">
        <v>9</v>
      </c>
      <c r="L9" s="142">
        <v>0</v>
      </c>
      <c r="M9" s="164">
        <f t="shared" si="1"/>
        <v>1766</v>
      </c>
    </row>
    <row r="10" spans="1:13" ht="24">
      <c r="A10" s="155" t="s">
        <v>178</v>
      </c>
      <c r="B10" s="142">
        <v>258</v>
      </c>
      <c r="C10" s="142">
        <v>418</v>
      </c>
      <c r="D10" s="142">
        <v>269</v>
      </c>
      <c r="E10" s="142">
        <v>128</v>
      </c>
      <c r="F10" s="142">
        <v>104</v>
      </c>
      <c r="G10" s="142">
        <v>82</v>
      </c>
      <c r="H10" s="142">
        <v>61</v>
      </c>
      <c r="I10" s="142">
        <v>42</v>
      </c>
      <c r="J10" s="142">
        <v>26</v>
      </c>
      <c r="K10" s="142">
        <v>7</v>
      </c>
      <c r="L10" s="142">
        <v>0</v>
      </c>
      <c r="M10" s="164">
        <f t="shared" si="1"/>
        <v>1395</v>
      </c>
    </row>
    <row r="11" spans="1:13" ht="15">
      <c r="A11" s="155" t="s">
        <v>179</v>
      </c>
      <c r="B11" s="142">
        <v>651</v>
      </c>
      <c r="C11" s="142">
        <v>456</v>
      </c>
      <c r="D11" s="142">
        <v>228</v>
      </c>
      <c r="E11" s="142">
        <v>144</v>
      </c>
      <c r="F11" s="142">
        <v>114</v>
      </c>
      <c r="G11" s="142">
        <v>142</v>
      </c>
      <c r="H11" s="142">
        <v>162</v>
      </c>
      <c r="I11" s="142">
        <v>145</v>
      </c>
      <c r="J11" s="142">
        <v>100</v>
      </c>
      <c r="K11" s="142">
        <v>49</v>
      </c>
      <c r="L11" s="142">
        <v>0</v>
      </c>
      <c r="M11" s="164">
        <f t="shared" si="1"/>
        <v>2191</v>
      </c>
    </row>
    <row r="12" spans="1:13" ht="15">
      <c r="A12" s="155" t="s">
        <v>180</v>
      </c>
      <c r="B12" s="142">
        <v>1180</v>
      </c>
      <c r="C12" s="142">
        <v>655</v>
      </c>
      <c r="D12" s="142">
        <v>190</v>
      </c>
      <c r="E12" s="142">
        <v>107</v>
      </c>
      <c r="F12" s="142">
        <v>81</v>
      </c>
      <c r="G12" s="142">
        <v>90</v>
      </c>
      <c r="H12" s="142">
        <v>104</v>
      </c>
      <c r="I12" s="142">
        <v>78</v>
      </c>
      <c r="J12" s="142">
        <v>50</v>
      </c>
      <c r="K12" s="142">
        <v>32</v>
      </c>
      <c r="L12" s="142">
        <v>0</v>
      </c>
      <c r="M12" s="164">
        <f t="shared" si="1"/>
        <v>2567</v>
      </c>
    </row>
    <row r="13" spans="1:13" ht="15">
      <c r="A13" s="155" t="s">
        <v>181</v>
      </c>
      <c r="B13" s="142">
        <v>1683</v>
      </c>
      <c r="C13" s="142">
        <v>15</v>
      </c>
      <c r="D13" s="142">
        <v>7</v>
      </c>
      <c r="E13" s="142">
        <v>7</v>
      </c>
      <c r="F13" s="142">
        <v>7</v>
      </c>
      <c r="G13" s="142">
        <v>18</v>
      </c>
      <c r="H13" s="142">
        <v>79</v>
      </c>
      <c r="I13" s="142">
        <v>215</v>
      </c>
      <c r="J13" s="142">
        <v>352</v>
      </c>
      <c r="K13" s="142">
        <v>566</v>
      </c>
      <c r="L13" s="142">
        <v>0</v>
      </c>
      <c r="M13" s="164">
        <f t="shared" si="1"/>
        <v>2949</v>
      </c>
    </row>
    <row r="14" spans="1:13" ht="15">
      <c r="A14" s="155" t="s">
        <v>182</v>
      </c>
      <c r="B14" s="142">
        <v>141</v>
      </c>
      <c r="C14" s="142">
        <v>131</v>
      </c>
      <c r="D14" s="142">
        <v>99</v>
      </c>
      <c r="E14" s="142">
        <v>120</v>
      </c>
      <c r="F14" s="142">
        <v>90</v>
      </c>
      <c r="G14" s="142">
        <v>149</v>
      </c>
      <c r="H14" s="142">
        <v>153</v>
      </c>
      <c r="I14" s="142">
        <v>181</v>
      </c>
      <c r="J14" s="142">
        <v>233</v>
      </c>
      <c r="K14" s="142">
        <v>233</v>
      </c>
      <c r="L14" s="142">
        <v>0</v>
      </c>
      <c r="M14" s="164">
        <f t="shared" si="1"/>
        <v>1530</v>
      </c>
    </row>
    <row r="15" spans="1:13" ht="15">
      <c r="A15" s="155" t="s">
        <v>183</v>
      </c>
      <c r="B15" s="142">
        <v>3</v>
      </c>
      <c r="C15" s="142">
        <v>4</v>
      </c>
      <c r="D15" s="142">
        <v>8</v>
      </c>
      <c r="E15" s="142">
        <v>7</v>
      </c>
      <c r="F15" s="142">
        <v>14</v>
      </c>
      <c r="G15" s="142">
        <v>28</v>
      </c>
      <c r="H15" s="142">
        <v>86</v>
      </c>
      <c r="I15" s="142">
        <v>298</v>
      </c>
      <c r="J15" s="142">
        <v>626</v>
      </c>
      <c r="K15" s="142">
        <v>847</v>
      </c>
      <c r="L15" s="142">
        <v>0</v>
      </c>
      <c r="M15" s="164">
        <f t="shared" si="1"/>
        <v>1921</v>
      </c>
    </row>
    <row r="16" spans="1:13" ht="15">
      <c r="A16" s="155" t="s">
        <v>184</v>
      </c>
      <c r="B16" s="142">
        <v>1035</v>
      </c>
      <c r="C16" s="142">
        <v>1324</v>
      </c>
      <c r="D16" s="142">
        <v>683</v>
      </c>
      <c r="E16" s="142">
        <v>449</v>
      </c>
      <c r="F16" s="142">
        <v>343</v>
      </c>
      <c r="G16" s="142">
        <v>374</v>
      </c>
      <c r="H16" s="142">
        <v>349</v>
      </c>
      <c r="I16" s="142">
        <v>263</v>
      </c>
      <c r="J16" s="142">
        <v>203</v>
      </c>
      <c r="K16" s="142">
        <v>63</v>
      </c>
      <c r="L16" s="142">
        <v>0</v>
      </c>
      <c r="M16" s="164">
        <f t="shared" si="1"/>
        <v>5086</v>
      </c>
    </row>
    <row r="17" spans="1:13" ht="15">
      <c r="A17" s="155" t="s">
        <v>185</v>
      </c>
      <c r="B17" s="142">
        <v>4162</v>
      </c>
      <c r="C17" s="142">
        <v>4779</v>
      </c>
      <c r="D17" s="142">
        <v>2394</v>
      </c>
      <c r="E17" s="142">
        <v>1581</v>
      </c>
      <c r="F17" s="142">
        <v>1340</v>
      </c>
      <c r="G17" s="142">
        <v>1307</v>
      </c>
      <c r="H17" s="142">
        <v>1202</v>
      </c>
      <c r="I17" s="142">
        <v>1011</v>
      </c>
      <c r="J17" s="142">
        <v>765</v>
      </c>
      <c r="K17" s="142">
        <v>389</v>
      </c>
      <c r="L17" s="142">
        <v>1</v>
      </c>
      <c r="M17" s="164">
        <f t="shared" si="1"/>
        <v>18931</v>
      </c>
    </row>
    <row r="18" spans="1:13" ht="15.75" thickBot="1">
      <c r="A18" s="156" t="s">
        <v>186</v>
      </c>
      <c r="B18" s="151">
        <v>581</v>
      </c>
      <c r="C18" s="151">
        <v>544</v>
      </c>
      <c r="D18" s="151">
        <v>269</v>
      </c>
      <c r="E18" s="151">
        <v>176</v>
      </c>
      <c r="F18" s="151">
        <v>121</v>
      </c>
      <c r="G18" s="151">
        <v>102</v>
      </c>
      <c r="H18" s="151">
        <v>94</v>
      </c>
      <c r="I18" s="151">
        <v>95</v>
      </c>
      <c r="J18" s="151">
        <v>66</v>
      </c>
      <c r="K18" s="151">
        <v>20</v>
      </c>
      <c r="L18" s="151">
        <v>0</v>
      </c>
      <c r="M18" s="165">
        <f t="shared" si="1"/>
        <v>2068</v>
      </c>
    </row>
    <row r="19" spans="1:13" ht="16.5" thickBot="1" thickTop="1">
      <c r="A19" s="166" t="s">
        <v>233</v>
      </c>
      <c r="B19" s="160">
        <f aca="true" t="shared" si="3" ref="B19:M19">SUM(B20:B33)</f>
        <v>24023</v>
      </c>
      <c r="C19" s="160">
        <f t="shared" si="3"/>
        <v>11532</v>
      </c>
      <c r="D19" s="160">
        <f t="shared" si="3"/>
        <v>5839</v>
      </c>
      <c r="E19" s="160">
        <f t="shared" si="3"/>
        <v>3978</v>
      </c>
      <c r="F19" s="160">
        <f t="shared" si="3"/>
        <v>3411</v>
      </c>
      <c r="G19" s="160">
        <f t="shared" si="3"/>
        <v>3792</v>
      </c>
      <c r="H19" s="160">
        <f t="shared" si="3"/>
        <v>3761</v>
      </c>
      <c r="I19" s="160">
        <f t="shared" si="3"/>
        <v>3991</v>
      </c>
      <c r="J19" s="160">
        <f t="shared" si="3"/>
        <v>3707</v>
      </c>
      <c r="K19" s="160">
        <f t="shared" si="3"/>
        <v>2470</v>
      </c>
      <c r="L19" s="160">
        <f t="shared" si="3"/>
        <v>1</v>
      </c>
      <c r="M19" s="167">
        <f t="shared" si="3"/>
        <v>66505</v>
      </c>
    </row>
    <row r="20" spans="1:13" ht="15.75" thickTop="1">
      <c r="A20" s="154" t="s">
        <v>173</v>
      </c>
      <c r="B20" s="142">
        <v>317</v>
      </c>
      <c r="C20" s="142">
        <v>365</v>
      </c>
      <c r="D20" s="142">
        <v>261</v>
      </c>
      <c r="E20" s="142">
        <v>304</v>
      </c>
      <c r="F20" s="142">
        <v>350</v>
      </c>
      <c r="G20" s="142">
        <v>576</v>
      </c>
      <c r="H20" s="142">
        <v>683</v>
      </c>
      <c r="I20" s="142">
        <v>976</v>
      </c>
      <c r="J20" s="142">
        <v>1062</v>
      </c>
      <c r="K20" s="142">
        <v>629</v>
      </c>
      <c r="L20" s="142">
        <v>1</v>
      </c>
      <c r="M20" s="164">
        <f aca="true" t="shared" si="4" ref="M20:M33">SUM(B20:L20)</f>
        <v>5524</v>
      </c>
    </row>
    <row r="21" spans="1:13" ht="15">
      <c r="A21" s="155" t="s">
        <v>174</v>
      </c>
      <c r="B21" s="142">
        <v>719</v>
      </c>
      <c r="C21" s="142">
        <v>833</v>
      </c>
      <c r="D21" s="142">
        <v>492</v>
      </c>
      <c r="E21" s="142">
        <v>240</v>
      </c>
      <c r="F21" s="142">
        <v>122</v>
      </c>
      <c r="G21" s="142">
        <v>31</v>
      </c>
      <c r="H21" s="142">
        <v>4</v>
      </c>
      <c r="I21" s="142">
        <v>0</v>
      </c>
      <c r="J21" s="142">
        <v>0</v>
      </c>
      <c r="K21" s="142">
        <v>2</v>
      </c>
      <c r="L21" s="142">
        <v>0</v>
      </c>
      <c r="M21" s="164">
        <f t="shared" si="4"/>
        <v>2443</v>
      </c>
    </row>
    <row r="22" spans="1:13" ht="15">
      <c r="A22" s="155" t="s">
        <v>175</v>
      </c>
      <c r="B22" s="142">
        <v>1190</v>
      </c>
      <c r="C22" s="142">
        <v>2401</v>
      </c>
      <c r="D22" s="142">
        <v>2003</v>
      </c>
      <c r="E22" s="142">
        <v>1724</v>
      </c>
      <c r="F22" s="142">
        <v>1608</v>
      </c>
      <c r="G22" s="142">
        <v>1715</v>
      </c>
      <c r="H22" s="142">
        <v>1621</v>
      </c>
      <c r="I22" s="142">
        <v>1491</v>
      </c>
      <c r="J22" s="142">
        <v>1078</v>
      </c>
      <c r="K22" s="142">
        <v>447</v>
      </c>
      <c r="L22" s="142">
        <v>0</v>
      </c>
      <c r="M22" s="164">
        <f t="shared" si="4"/>
        <v>15278</v>
      </c>
    </row>
    <row r="23" spans="1:13" ht="15">
      <c r="A23" s="155" t="s">
        <v>176</v>
      </c>
      <c r="B23" s="142">
        <v>17346</v>
      </c>
      <c r="C23" s="142">
        <v>3940</v>
      </c>
      <c r="D23" s="142">
        <v>825</v>
      </c>
      <c r="E23" s="142">
        <v>166</v>
      </c>
      <c r="F23" s="142">
        <v>52</v>
      </c>
      <c r="G23" s="142">
        <v>9</v>
      </c>
      <c r="H23" s="142">
        <v>4</v>
      </c>
      <c r="I23" s="142">
        <v>3</v>
      </c>
      <c r="J23" s="142">
        <v>4</v>
      </c>
      <c r="K23" s="142">
        <v>3</v>
      </c>
      <c r="L23" s="142">
        <v>0</v>
      </c>
      <c r="M23" s="164">
        <f t="shared" si="4"/>
        <v>22352</v>
      </c>
    </row>
    <row r="24" spans="1:13" ht="15">
      <c r="A24" s="155" t="s">
        <v>177</v>
      </c>
      <c r="B24" s="142">
        <v>111</v>
      </c>
      <c r="C24" s="142">
        <v>208</v>
      </c>
      <c r="D24" s="142">
        <v>152</v>
      </c>
      <c r="E24" s="142">
        <v>83</v>
      </c>
      <c r="F24" s="142">
        <v>59</v>
      </c>
      <c r="G24" s="142">
        <v>44</v>
      </c>
      <c r="H24" s="142">
        <v>46</v>
      </c>
      <c r="I24" s="142">
        <v>16</v>
      </c>
      <c r="J24" s="142">
        <v>14</v>
      </c>
      <c r="K24" s="142">
        <v>3</v>
      </c>
      <c r="L24" s="142">
        <v>0</v>
      </c>
      <c r="M24" s="164">
        <f t="shared" si="4"/>
        <v>736</v>
      </c>
    </row>
    <row r="25" spans="1:13" ht="24">
      <c r="A25" s="155" t="s">
        <v>178</v>
      </c>
      <c r="B25" s="142">
        <v>100</v>
      </c>
      <c r="C25" s="142">
        <v>158</v>
      </c>
      <c r="D25" s="142">
        <v>120</v>
      </c>
      <c r="E25" s="142">
        <v>70</v>
      </c>
      <c r="F25" s="142">
        <v>41</v>
      </c>
      <c r="G25" s="142">
        <v>41</v>
      </c>
      <c r="H25" s="142">
        <v>22</v>
      </c>
      <c r="I25" s="142">
        <v>13</v>
      </c>
      <c r="J25" s="142">
        <v>12</v>
      </c>
      <c r="K25" s="142">
        <v>0</v>
      </c>
      <c r="L25" s="142">
        <v>0</v>
      </c>
      <c r="M25" s="164">
        <f t="shared" si="4"/>
        <v>577</v>
      </c>
    </row>
    <row r="26" spans="1:13" ht="15">
      <c r="A26" s="155" t="s">
        <v>179</v>
      </c>
      <c r="B26" s="142">
        <v>263</v>
      </c>
      <c r="C26" s="142">
        <v>208</v>
      </c>
      <c r="D26" s="142">
        <v>126</v>
      </c>
      <c r="E26" s="142">
        <v>89</v>
      </c>
      <c r="F26" s="142">
        <v>83</v>
      </c>
      <c r="G26" s="142">
        <v>104</v>
      </c>
      <c r="H26" s="142">
        <v>118</v>
      </c>
      <c r="I26" s="142">
        <v>128</v>
      </c>
      <c r="J26" s="142">
        <v>82</v>
      </c>
      <c r="K26" s="142">
        <v>42</v>
      </c>
      <c r="L26" s="142">
        <v>0</v>
      </c>
      <c r="M26" s="164">
        <f t="shared" si="4"/>
        <v>1243</v>
      </c>
    </row>
    <row r="27" spans="1:13" ht="15">
      <c r="A27" s="155" t="s">
        <v>180</v>
      </c>
      <c r="B27" s="142">
        <v>498</v>
      </c>
      <c r="C27" s="142">
        <v>340</v>
      </c>
      <c r="D27" s="142">
        <v>110</v>
      </c>
      <c r="E27" s="142">
        <v>65</v>
      </c>
      <c r="F27" s="142">
        <v>55</v>
      </c>
      <c r="G27" s="142">
        <v>66</v>
      </c>
      <c r="H27" s="142">
        <v>89</v>
      </c>
      <c r="I27" s="142">
        <v>68</v>
      </c>
      <c r="J27" s="142">
        <v>40</v>
      </c>
      <c r="K27" s="142">
        <v>30</v>
      </c>
      <c r="L27" s="142">
        <v>0</v>
      </c>
      <c r="M27" s="164">
        <f t="shared" si="4"/>
        <v>1361</v>
      </c>
    </row>
    <row r="28" spans="1:13" ht="15">
      <c r="A28" s="155" t="s">
        <v>181</v>
      </c>
      <c r="B28" s="142">
        <v>749</v>
      </c>
      <c r="C28" s="142">
        <v>9</v>
      </c>
      <c r="D28" s="142">
        <v>5</v>
      </c>
      <c r="E28" s="142">
        <v>1</v>
      </c>
      <c r="F28" s="142">
        <v>5</v>
      </c>
      <c r="G28" s="142">
        <v>16</v>
      </c>
      <c r="H28" s="142">
        <v>65</v>
      </c>
      <c r="I28" s="142">
        <v>177</v>
      </c>
      <c r="J28" s="142">
        <v>289</v>
      </c>
      <c r="K28" s="142">
        <v>427</v>
      </c>
      <c r="L28" s="142">
        <v>0</v>
      </c>
      <c r="M28" s="164">
        <f t="shared" si="4"/>
        <v>1743</v>
      </c>
    </row>
    <row r="29" spans="1:13" ht="15">
      <c r="A29" s="155" t="s">
        <v>182</v>
      </c>
      <c r="B29" s="142">
        <v>61</v>
      </c>
      <c r="C29" s="142">
        <v>57</v>
      </c>
      <c r="D29" s="142">
        <v>44</v>
      </c>
      <c r="E29" s="142">
        <v>42</v>
      </c>
      <c r="F29" s="142">
        <v>37</v>
      </c>
      <c r="G29" s="142">
        <v>80</v>
      </c>
      <c r="H29" s="142">
        <v>63</v>
      </c>
      <c r="I29" s="142">
        <v>109</v>
      </c>
      <c r="J29" s="142">
        <v>165</v>
      </c>
      <c r="K29" s="142">
        <v>162</v>
      </c>
      <c r="L29" s="142">
        <v>0</v>
      </c>
      <c r="M29" s="164">
        <f t="shared" si="4"/>
        <v>820</v>
      </c>
    </row>
    <row r="30" spans="1:13" ht="15">
      <c r="A30" s="155" t="s">
        <v>183</v>
      </c>
      <c r="B30" s="142">
        <v>2</v>
      </c>
      <c r="C30" s="142">
        <v>2</v>
      </c>
      <c r="D30" s="142">
        <v>1</v>
      </c>
      <c r="E30" s="142">
        <v>0</v>
      </c>
      <c r="F30" s="142">
        <v>4</v>
      </c>
      <c r="G30" s="142">
        <v>14</v>
      </c>
      <c r="H30" s="142">
        <v>33</v>
      </c>
      <c r="I30" s="142">
        <v>120</v>
      </c>
      <c r="J30" s="142">
        <v>267</v>
      </c>
      <c r="K30" s="142">
        <v>444</v>
      </c>
      <c r="L30" s="142">
        <v>0</v>
      </c>
      <c r="M30" s="164">
        <f t="shared" si="4"/>
        <v>887</v>
      </c>
    </row>
    <row r="31" spans="1:13" ht="15">
      <c r="A31" s="155" t="s">
        <v>184</v>
      </c>
      <c r="B31" s="142">
        <v>484</v>
      </c>
      <c r="C31" s="142">
        <v>655</v>
      </c>
      <c r="D31" s="142">
        <v>390</v>
      </c>
      <c r="E31" s="142">
        <v>281</v>
      </c>
      <c r="F31" s="142">
        <v>203</v>
      </c>
      <c r="G31" s="142">
        <v>263</v>
      </c>
      <c r="H31" s="142">
        <v>244</v>
      </c>
      <c r="I31" s="142">
        <v>179</v>
      </c>
      <c r="J31" s="142">
        <v>153</v>
      </c>
      <c r="K31" s="142">
        <v>38</v>
      </c>
      <c r="L31" s="142">
        <v>0</v>
      </c>
      <c r="M31" s="164">
        <f t="shared" si="4"/>
        <v>2890</v>
      </c>
    </row>
    <row r="32" spans="1:13" ht="15">
      <c r="A32" s="155" t="s">
        <v>185</v>
      </c>
      <c r="B32" s="142">
        <v>1931</v>
      </c>
      <c r="C32" s="142">
        <v>2111</v>
      </c>
      <c r="D32" s="142">
        <v>1206</v>
      </c>
      <c r="E32" s="142">
        <v>832</v>
      </c>
      <c r="F32" s="142">
        <v>737</v>
      </c>
      <c r="G32" s="142">
        <v>783</v>
      </c>
      <c r="H32" s="142">
        <v>717</v>
      </c>
      <c r="I32" s="142">
        <v>654</v>
      </c>
      <c r="J32" s="142">
        <v>504</v>
      </c>
      <c r="K32" s="142">
        <v>236</v>
      </c>
      <c r="L32" s="142">
        <v>0</v>
      </c>
      <c r="M32" s="164">
        <f t="shared" si="4"/>
        <v>9711</v>
      </c>
    </row>
    <row r="33" spans="1:13" ht="15.75" thickBot="1">
      <c r="A33" s="156" t="s">
        <v>186</v>
      </c>
      <c r="B33" s="151">
        <v>252</v>
      </c>
      <c r="C33" s="151">
        <v>245</v>
      </c>
      <c r="D33" s="151">
        <v>104</v>
      </c>
      <c r="E33" s="151">
        <v>81</v>
      </c>
      <c r="F33" s="151">
        <v>55</v>
      </c>
      <c r="G33" s="151">
        <v>50</v>
      </c>
      <c r="H33" s="151">
        <v>52</v>
      </c>
      <c r="I33" s="151">
        <v>57</v>
      </c>
      <c r="J33" s="151">
        <v>37</v>
      </c>
      <c r="K33" s="151">
        <v>7</v>
      </c>
      <c r="L33" s="151">
        <v>0</v>
      </c>
      <c r="M33" s="165">
        <f t="shared" si="4"/>
        <v>940</v>
      </c>
    </row>
    <row r="34" spans="1:13" ht="16.5" thickBot="1" thickTop="1">
      <c r="A34" s="168" t="s">
        <v>167</v>
      </c>
      <c r="B34" s="161">
        <f aca="true" t="shared" si="5" ref="B34:M34">SUM(B35:B47)</f>
        <v>21574</v>
      </c>
      <c r="C34" s="161">
        <f t="shared" si="5"/>
        <v>8549</v>
      </c>
      <c r="D34" s="161">
        <f t="shared" si="5"/>
        <v>3302</v>
      </c>
      <c r="E34" s="161">
        <f t="shared" si="5"/>
        <v>1959</v>
      </c>
      <c r="F34" s="161">
        <f t="shared" si="5"/>
        <v>1611</v>
      </c>
      <c r="G34" s="161">
        <f t="shared" si="5"/>
        <v>1539</v>
      </c>
      <c r="H34" s="161">
        <f t="shared" si="5"/>
        <v>1567</v>
      </c>
      <c r="I34" s="161">
        <f t="shared" si="5"/>
        <v>1481</v>
      </c>
      <c r="J34" s="161">
        <f t="shared" si="5"/>
        <v>1476</v>
      </c>
      <c r="K34" s="161">
        <f t="shared" si="5"/>
        <v>1201</v>
      </c>
      <c r="L34" s="161">
        <f t="shared" si="5"/>
        <v>1</v>
      </c>
      <c r="M34" s="169">
        <f t="shared" si="5"/>
        <v>44260</v>
      </c>
    </row>
    <row r="35" spans="1:13" ht="15.75" thickTop="1">
      <c r="A35" s="154" t="s">
        <v>173</v>
      </c>
      <c r="B35" s="142">
        <v>354</v>
      </c>
      <c r="C35" s="142">
        <v>400</v>
      </c>
      <c r="D35" s="142">
        <v>301</v>
      </c>
      <c r="E35" s="142">
        <v>350</v>
      </c>
      <c r="F35" s="142">
        <v>349</v>
      </c>
      <c r="G35" s="142">
        <v>435</v>
      </c>
      <c r="H35" s="142">
        <v>457</v>
      </c>
      <c r="I35" s="142">
        <v>476</v>
      </c>
      <c r="J35" s="142">
        <v>481</v>
      </c>
      <c r="K35" s="142">
        <v>319</v>
      </c>
      <c r="L35" s="142">
        <v>0</v>
      </c>
      <c r="M35" s="164">
        <f aca="true" t="shared" si="6" ref="M35:M47">SUM(B35:L35)</f>
        <v>3922</v>
      </c>
    </row>
    <row r="36" spans="1:13" ht="15">
      <c r="A36" s="155" t="s">
        <v>175</v>
      </c>
      <c r="B36" s="142">
        <v>407</v>
      </c>
      <c r="C36" s="142">
        <v>394</v>
      </c>
      <c r="D36" s="142">
        <v>237</v>
      </c>
      <c r="E36" s="142">
        <v>171</v>
      </c>
      <c r="F36" s="142">
        <v>156</v>
      </c>
      <c r="G36" s="142">
        <v>145</v>
      </c>
      <c r="H36" s="142">
        <v>172</v>
      </c>
      <c r="I36" s="142">
        <v>140</v>
      </c>
      <c r="J36" s="142">
        <v>100</v>
      </c>
      <c r="K36" s="142">
        <v>56</v>
      </c>
      <c r="L36" s="142">
        <v>0</v>
      </c>
      <c r="M36" s="164">
        <f t="shared" si="6"/>
        <v>1978</v>
      </c>
    </row>
    <row r="37" spans="1:13" ht="15">
      <c r="A37" s="155" t="s">
        <v>176</v>
      </c>
      <c r="B37" s="142">
        <v>15286</v>
      </c>
      <c r="C37" s="142">
        <v>2935</v>
      </c>
      <c r="D37" s="142">
        <v>542</v>
      </c>
      <c r="E37" s="142">
        <v>69</v>
      </c>
      <c r="F37" s="142">
        <v>21</v>
      </c>
      <c r="G37" s="142">
        <v>3</v>
      </c>
      <c r="H37" s="142">
        <v>4</v>
      </c>
      <c r="I37" s="142">
        <v>3</v>
      </c>
      <c r="J37" s="142">
        <v>1</v>
      </c>
      <c r="K37" s="142">
        <v>0</v>
      </c>
      <c r="L37" s="142">
        <v>0</v>
      </c>
      <c r="M37" s="164">
        <f t="shared" si="6"/>
        <v>18864</v>
      </c>
    </row>
    <row r="38" spans="1:13" ht="15">
      <c r="A38" s="155" t="s">
        <v>177</v>
      </c>
      <c r="B38" s="142">
        <v>173</v>
      </c>
      <c r="C38" s="142">
        <v>279</v>
      </c>
      <c r="D38" s="142">
        <v>181</v>
      </c>
      <c r="E38" s="142">
        <v>111</v>
      </c>
      <c r="F38" s="142">
        <v>91</v>
      </c>
      <c r="G38" s="142">
        <v>81</v>
      </c>
      <c r="H38" s="142">
        <v>47</v>
      </c>
      <c r="I38" s="142">
        <v>39</v>
      </c>
      <c r="J38" s="142">
        <v>22</v>
      </c>
      <c r="K38" s="142">
        <v>6</v>
      </c>
      <c r="L38" s="142">
        <v>0</v>
      </c>
      <c r="M38" s="164">
        <f t="shared" si="6"/>
        <v>1030</v>
      </c>
    </row>
    <row r="39" spans="1:13" ht="24">
      <c r="A39" s="155" t="s">
        <v>178</v>
      </c>
      <c r="B39" s="142">
        <v>158</v>
      </c>
      <c r="C39" s="142">
        <v>260</v>
      </c>
      <c r="D39" s="142">
        <v>149</v>
      </c>
      <c r="E39" s="142">
        <v>58</v>
      </c>
      <c r="F39" s="142">
        <v>63</v>
      </c>
      <c r="G39" s="142">
        <v>41</v>
      </c>
      <c r="H39" s="142">
        <v>39</v>
      </c>
      <c r="I39" s="142">
        <v>29</v>
      </c>
      <c r="J39" s="142">
        <v>14</v>
      </c>
      <c r="K39" s="142">
        <v>7</v>
      </c>
      <c r="L39" s="142">
        <v>0</v>
      </c>
      <c r="M39" s="164">
        <f t="shared" si="6"/>
        <v>818</v>
      </c>
    </row>
    <row r="40" spans="1:13" ht="15">
      <c r="A40" s="155" t="s">
        <v>179</v>
      </c>
      <c r="B40" s="142">
        <v>388</v>
      </c>
      <c r="C40" s="142">
        <v>248</v>
      </c>
      <c r="D40" s="142">
        <v>102</v>
      </c>
      <c r="E40" s="142">
        <v>55</v>
      </c>
      <c r="F40" s="142">
        <v>31</v>
      </c>
      <c r="G40" s="142">
        <v>38</v>
      </c>
      <c r="H40" s="142">
        <v>44</v>
      </c>
      <c r="I40" s="142">
        <v>17</v>
      </c>
      <c r="J40" s="142">
        <v>18</v>
      </c>
      <c r="K40" s="142">
        <v>7</v>
      </c>
      <c r="L40" s="142">
        <v>0</v>
      </c>
      <c r="M40" s="164">
        <f t="shared" si="6"/>
        <v>948</v>
      </c>
    </row>
    <row r="41" spans="1:13" ht="15">
      <c r="A41" s="155" t="s">
        <v>180</v>
      </c>
      <c r="B41" s="142">
        <v>682</v>
      </c>
      <c r="C41" s="142">
        <v>315</v>
      </c>
      <c r="D41" s="142">
        <v>80</v>
      </c>
      <c r="E41" s="142">
        <v>42</v>
      </c>
      <c r="F41" s="142">
        <v>26</v>
      </c>
      <c r="G41" s="142">
        <v>24</v>
      </c>
      <c r="H41" s="142">
        <v>15</v>
      </c>
      <c r="I41" s="142">
        <v>10</v>
      </c>
      <c r="J41" s="142">
        <v>10</v>
      </c>
      <c r="K41" s="142">
        <v>2</v>
      </c>
      <c r="L41" s="142">
        <v>0</v>
      </c>
      <c r="M41" s="164">
        <f t="shared" si="6"/>
        <v>1206</v>
      </c>
    </row>
    <row r="42" spans="1:13" ht="15">
      <c r="A42" s="155" t="s">
        <v>181</v>
      </c>
      <c r="B42" s="142">
        <v>934</v>
      </c>
      <c r="C42" s="142">
        <v>6</v>
      </c>
      <c r="D42" s="142">
        <v>2</v>
      </c>
      <c r="E42" s="142">
        <v>6</v>
      </c>
      <c r="F42" s="142">
        <v>2</v>
      </c>
      <c r="G42" s="142">
        <v>2</v>
      </c>
      <c r="H42" s="142">
        <v>14</v>
      </c>
      <c r="I42" s="142">
        <v>38</v>
      </c>
      <c r="J42" s="142">
        <v>63</v>
      </c>
      <c r="K42" s="142">
        <v>139</v>
      </c>
      <c r="L42" s="142">
        <v>0</v>
      </c>
      <c r="M42" s="164">
        <f t="shared" si="6"/>
        <v>1206</v>
      </c>
    </row>
    <row r="43" spans="1:13" ht="15">
      <c r="A43" s="155" t="s">
        <v>182</v>
      </c>
      <c r="B43" s="142">
        <v>80</v>
      </c>
      <c r="C43" s="142">
        <v>74</v>
      </c>
      <c r="D43" s="142">
        <v>55</v>
      </c>
      <c r="E43" s="142">
        <v>78</v>
      </c>
      <c r="F43" s="142">
        <v>53</v>
      </c>
      <c r="G43" s="142">
        <v>69</v>
      </c>
      <c r="H43" s="142">
        <v>90</v>
      </c>
      <c r="I43" s="142">
        <v>72</v>
      </c>
      <c r="J43" s="142">
        <v>68</v>
      </c>
      <c r="K43" s="142">
        <v>71</v>
      </c>
      <c r="L43" s="142">
        <v>0</v>
      </c>
      <c r="M43" s="164">
        <f t="shared" si="6"/>
        <v>710</v>
      </c>
    </row>
    <row r="44" spans="1:13" ht="15">
      <c r="A44" s="155" t="s">
        <v>183</v>
      </c>
      <c r="B44" s="142">
        <v>1</v>
      </c>
      <c r="C44" s="142">
        <v>2</v>
      </c>
      <c r="D44" s="142">
        <v>7</v>
      </c>
      <c r="E44" s="142">
        <v>7</v>
      </c>
      <c r="F44" s="142">
        <v>10</v>
      </c>
      <c r="G44" s="142">
        <v>14</v>
      </c>
      <c r="H44" s="142">
        <v>53</v>
      </c>
      <c r="I44" s="142">
        <v>178</v>
      </c>
      <c r="J44" s="142">
        <v>359</v>
      </c>
      <c r="K44" s="142">
        <v>403</v>
      </c>
      <c r="L44" s="142">
        <v>0</v>
      </c>
      <c r="M44" s="164">
        <f t="shared" si="6"/>
        <v>1034</v>
      </c>
    </row>
    <row r="45" spans="1:13" ht="15">
      <c r="A45" s="155" t="s">
        <v>184</v>
      </c>
      <c r="B45" s="142">
        <v>551</v>
      </c>
      <c r="C45" s="142">
        <v>669</v>
      </c>
      <c r="D45" s="142">
        <v>293</v>
      </c>
      <c r="E45" s="142">
        <v>168</v>
      </c>
      <c r="F45" s="142">
        <v>140</v>
      </c>
      <c r="G45" s="142">
        <v>111</v>
      </c>
      <c r="H45" s="142">
        <v>105</v>
      </c>
      <c r="I45" s="142">
        <v>84</v>
      </c>
      <c r="J45" s="142">
        <v>50</v>
      </c>
      <c r="K45" s="142">
        <v>25</v>
      </c>
      <c r="L45" s="142">
        <v>0</v>
      </c>
      <c r="M45" s="164">
        <f t="shared" si="6"/>
        <v>2196</v>
      </c>
    </row>
    <row r="46" spans="1:13" ht="15">
      <c r="A46" s="155" t="s">
        <v>185</v>
      </c>
      <c r="B46" s="142">
        <v>2231</v>
      </c>
      <c r="C46" s="142">
        <v>2668</v>
      </c>
      <c r="D46" s="142">
        <v>1188</v>
      </c>
      <c r="E46" s="142">
        <v>749</v>
      </c>
      <c r="F46" s="142">
        <v>603</v>
      </c>
      <c r="G46" s="142">
        <v>524</v>
      </c>
      <c r="H46" s="142">
        <v>485</v>
      </c>
      <c r="I46" s="142">
        <v>357</v>
      </c>
      <c r="J46" s="142">
        <v>261</v>
      </c>
      <c r="K46" s="142">
        <v>153</v>
      </c>
      <c r="L46" s="142">
        <v>1</v>
      </c>
      <c r="M46" s="164">
        <f t="shared" si="6"/>
        <v>9220</v>
      </c>
    </row>
    <row r="47" spans="1:13" ht="15">
      <c r="A47" s="231" t="s">
        <v>186</v>
      </c>
      <c r="B47" s="170">
        <v>329</v>
      </c>
      <c r="C47" s="170">
        <v>299</v>
      </c>
      <c r="D47" s="170">
        <v>165</v>
      </c>
      <c r="E47" s="170">
        <v>95</v>
      </c>
      <c r="F47" s="170">
        <v>66</v>
      </c>
      <c r="G47" s="170">
        <v>52</v>
      </c>
      <c r="H47" s="170">
        <v>42</v>
      </c>
      <c r="I47" s="170">
        <v>38</v>
      </c>
      <c r="J47" s="170">
        <v>29</v>
      </c>
      <c r="K47" s="170">
        <v>13</v>
      </c>
      <c r="L47" s="170">
        <v>0</v>
      </c>
      <c r="M47" s="171">
        <f t="shared" si="6"/>
        <v>1128</v>
      </c>
    </row>
    <row r="48" spans="1:13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7.25" thickBot="1">
      <c r="A50" s="521" t="s">
        <v>187</v>
      </c>
      <c r="B50" s="522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30"/>
    </row>
    <row r="51" spans="1:13" ht="15.75" thickTop="1">
      <c r="A51" s="531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28" t="s">
        <v>0</v>
      </c>
    </row>
    <row r="52" spans="1:13" ht="15.75" thickBot="1">
      <c r="A52" s="532"/>
      <c r="B52" s="144" t="s">
        <v>41</v>
      </c>
      <c r="C52" s="144" t="s">
        <v>42</v>
      </c>
      <c r="D52" s="144" t="s">
        <v>43</v>
      </c>
      <c r="E52" s="144" t="s">
        <v>44</v>
      </c>
      <c r="F52" s="144" t="s">
        <v>45</v>
      </c>
      <c r="G52" s="144" t="s">
        <v>46</v>
      </c>
      <c r="H52" s="144" t="s">
        <v>47</v>
      </c>
      <c r="I52" s="144" t="s">
        <v>48</v>
      </c>
      <c r="J52" s="144" t="s">
        <v>49</v>
      </c>
      <c r="K52" s="144" t="s">
        <v>50</v>
      </c>
      <c r="L52" s="144" t="s">
        <v>135</v>
      </c>
      <c r="M52" s="529"/>
    </row>
    <row r="53" spans="1:13" ht="16.5" thickBot="1" thickTop="1">
      <c r="A53" s="162" t="s">
        <v>232</v>
      </c>
      <c r="B53" s="226">
        <f aca="true" t="shared" si="7" ref="B53:M53">+B4*100/$M4</f>
        <v>41.16388841255945</v>
      </c>
      <c r="C53" s="226">
        <f t="shared" si="7"/>
        <v>18.13250782935172</v>
      </c>
      <c r="D53" s="226">
        <f t="shared" si="7"/>
        <v>8.255340655770254</v>
      </c>
      <c r="E53" s="226">
        <f t="shared" si="7"/>
        <v>5.363670002978313</v>
      </c>
      <c r="F53" s="226">
        <f t="shared" si="7"/>
        <v>4.533352587070514</v>
      </c>
      <c r="G53" s="226">
        <f t="shared" si="7"/>
        <v>4.811328417613559</v>
      </c>
      <c r="H53" s="226">
        <f t="shared" si="7"/>
        <v>4.808620860822556</v>
      </c>
      <c r="I53" s="226">
        <f t="shared" si="7"/>
        <v>4.938583586790733</v>
      </c>
      <c r="J53" s="226">
        <f t="shared" si="7"/>
        <v>4.677755615924044</v>
      </c>
      <c r="K53" s="226">
        <f t="shared" si="7"/>
        <v>3.3131469932581834</v>
      </c>
      <c r="L53" s="226">
        <f t="shared" si="7"/>
        <v>0.0018050378606691276</v>
      </c>
      <c r="M53" s="226">
        <f t="shared" si="7"/>
        <v>100</v>
      </c>
    </row>
    <row r="54" spans="1:13" ht="15.75" thickTop="1">
      <c r="A54" s="154" t="s">
        <v>173</v>
      </c>
      <c r="B54" s="227">
        <f aca="true" t="shared" si="8" ref="B54:M54">+B5*100/$M5</f>
        <v>7.103535888206649</v>
      </c>
      <c r="C54" s="227">
        <f t="shared" si="8"/>
        <v>8.09866610205378</v>
      </c>
      <c r="D54" s="227">
        <f t="shared" si="8"/>
        <v>5.9496082998094435</v>
      </c>
      <c r="E54" s="227">
        <f t="shared" si="8"/>
        <v>6.923565530383231</v>
      </c>
      <c r="F54" s="227">
        <f t="shared" si="8"/>
        <v>7.399957654033454</v>
      </c>
      <c r="G54" s="227">
        <f t="shared" si="8"/>
        <v>10.702943044674996</v>
      </c>
      <c r="H54" s="227">
        <f t="shared" si="8"/>
        <v>12.068600465805632</v>
      </c>
      <c r="I54" s="227">
        <f t="shared" si="8"/>
        <v>15.371585856447174</v>
      </c>
      <c r="J54" s="227">
        <f t="shared" si="8"/>
        <v>16.33495659538429</v>
      </c>
      <c r="K54" s="227">
        <f t="shared" si="8"/>
        <v>10.035994071564684</v>
      </c>
      <c r="L54" s="227">
        <f t="shared" si="8"/>
        <v>0.010586491636671608</v>
      </c>
      <c r="M54" s="227">
        <f t="shared" si="8"/>
        <v>100</v>
      </c>
    </row>
    <row r="55" spans="1:13" ht="15">
      <c r="A55" s="155" t="s">
        <v>174</v>
      </c>
      <c r="B55" s="227">
        <f aca="true" t="shared" si="9" ref="B55:M55">+B6*100/$M6</f>
        <v>29.528035498184753</v>
      </c>
      <c r="C55" s="227">
        <f t="shared" si="9"/>
        <v>34.00564743848326</v>
      </c>
      <c r="D55" s="227">
        <f t="shared" si="9"/>
        <v>20.08874546187979</v>
      </c>
      <c r="E55" s="227">
        <f t="shared" si="9"/>
        <v>9.923356192012909</v>
      </c>
      <c r="F55" s="227">
        <f t="shared" si="9"/>
        <v>4.961678096006454</v>
      </c>
      <c r="G55" s="227">
        <f t="shared" si="9"/>
        <v>1.2505042355788625</v>
      </c>
      <c r="H55" s="227">
        <f t="shared" si="9"/>
        <v>0.16135538523598225</v>
      </c>
      <c r="I55" s="227">
        <f t="shared" si="9"/>
        <v>0</v>
      </c>
      <c r="J55" s="227">
        <f t="shared" si="9"/>
        <v>0</v>
      </c>
      <c r="K55" s="227">
        <f t="shared" si="9"/>
        <v>0.08067769261799113</v>
      </c>
      <c r="L55" s="227">
        <f t="shared" si="9"/>
        <v>0</v>
      </c>
      <c r="M55" s="227">
        <f t="shared" si="9"/>
        <v>100</v>
      </c>
    </row>
    <row r="56" spans="1:13" ht="15">
      <c r="A56" s="155" t="s">
        <v>175</v>
      </c>
      <c r="B56" s="227">
        <f aca="true" t="shared" si="10" ref="B56:M56">+B7*100/$M7</f>
        <v>9.254751970329162</v>
      </c>
      <c r="C56" s="227">
        <f t="shared" si="10"/>
        <v>16.19726471951785</v>
      </c>
      <c r="D56" s="227">
        <f t="shared" si="10"/>
        <v>12.980992118683357</v>
      </c>
      <c r="E56" s="227">
        <f t="shared" si="10"/>
        <v>10.98168752897543</v>
      </c>
      <c r="F56" s="227">
        <f t="shared" si="10"/>
        <v>10.222531293463144</v>
      </c>
      <c r="G56" s="227">
        <f t="shared" si="10"/>
        <v>10.778859527121002</v>
      </c>
      <c r="H56" s="227">
        <f t="shared" si="10"/>
        <v>10.390588780713955</v>
      </c>
      <c r="I56" s="227">
        <f t="shared" si="10"/>
        <v>9.451784886416318</v>
      </c>
      <c r="J56" s="227">
        <f t="shared" si="10"/>
        <v>6.826611033843301</v>
      </c>
      <c r="K56" s="227">
        <f t="shared" si="10"/>
        <v>2.914928140936486</v>
      </c>
      <c r="L56" s="227">
        <f t="shared" si="10"/>
        <v>0</v>
      </c>
      <c r="M56" s="227">
        <f t="shared" si="10"/>
        <v>100</v>
      </c>
    </row>
    <row r="57" spans="1:13" ht="15">
      <c r="A57" s="155" t="s">
        <v>176</v>
      </c>
      <c r="B57" s="227">
        <f aca="true" t="shared" si="11" ref="B57:M57">+B8*100/$M8</f>
        <v>79.17313664596273</v>
      </c>
      <c r="C57" s="227">
        <f t="shared" si="11"/>
        <v>16.680415372670808</v>
      </c>
      <c r="D57" s="227">
        <f t="shared" si="11"/>
        <v>3.3166731366459627</v>
      </c>
      <c r="E57" s="227">
        <f t="shared" si="11"/>
        <v>0.5701669254658385</v>
      </c>
      <c r="F57" s="227">
        <f t="shared" si="11"/>
        <v>0.17711568322981366</v>
      </c>
      <c r="G57" s="227">
        <f t="shared" si="11"/>
        <v>0.029114906832298136</v>
      </c>
      <c r="H57" s="227">
        <f t="shared" si="11"/>
        <v>0.019409937888198756</v>
      </c>
      <c r="I57" s="227">
        <f t="shared" si="11"/>
        <v>0.014557453416149068</v>
      </c>
      <c r="J57" s="227">
        <f t="shared" si="11"/>
        <v>0.012131211180124224</v>
      </c>
      <c r="K57" s="227">
        <f t="shared" si="11"/>
        <v>0.007278726708074534</v>
      </c>
      <c r="L57" s="227">
        <f t="shared" si="11"/>
        <v>0</v>
      </c>
      <c r="M57" s="227">
        <f t="shared" si="11"/>
        <v>100</v>
      </c>
    </row>
    <row r="58" spans="1:13" ht="15">
      <c r="A58" s="155" t="s">
        <v>177</v>
      </c>
      <c r="B58" s="227">
        <f aca="true" t="shared" si="12" ref="B58:M58">+B9*100/$M9</f>
        <v>16.08154020385051</v>
      </c>
      <c r="C58" s="227">
        <f t="shared" si="12"/>
        <v>27.576443941109854</v>
      </c>
      <c r="D58" s="227">
        <f t="shared" si="12"/>
        <v>18.856172140430353</v>
      </c>
      <c r="E58" s="227">
        <f t="shared" si="12"/>
        <v>10.985277463193658</v>
      </c>
      <c r="F58" s="227">
        <f t="shared" si="12"/>
        <v>8.493771234428086</v>
      </c>
      <c r="G58" s="227">
        <f t="shared" si="12"/>
        <v>7.078142695356738</v>
      </c>
      <c r="H58" s="227">
        <f t="shared" si="12"/>
        <v>5.266138165345414</v>
      </c>
      <c r="I58" s="227">
        <f t="shared" si="12"/>
        <v>3.114382785956965</v>
      </c>
      <c r="J58" s="227">
        <f t="shared" si="12"/>
        <v>2.0385050962627407</v>
      </c>
      <c r="K58" s="227">
        <f t="shared" si="12"/>
        <v>0.5096262740656852</v>
      </c>
      <c r="L58" s="227">
        <f t="shared" si="12"/>
        <v>0</v>
      </c>
      <c r="M58" s="227">
        <f t="shared" si="12"/>
        <v>100</v>
      </c>
    </row>
    <row r="59" spans="1:13" ht="24">
      <c r="A59" s="155" t="s">
        <v>178</v>
      </c>
      <c r="B59" s="227">
        <f aca="true" t="shared" si="13" ref="B59:M59">+B10*100/$M10</f>
        <v>18.49462365591398</v>
      </c>
      <c r="C59" s="227">
        <f t="shared" si="13"/>
        <v>29.96415770609319</v>
      </c>
      <c r="D59" s="227">
        <f t="shared" si="13"/>
        <v>19.2831541218638</v>
      </c>
      <c r="E59" s="227">
        <f t="shared" si="13"/>
        <v>9.175627240143369</v>
      </c>
      <c r="F59" s="227">
        <f t="shared" si="13"/>
        <v>7.455197132616488</v>
      </c>
      <c r="G59" s="227">
        <f t="shared" si="13"/>
        <v>5.878136200716846</v>
      </c>
      <c r="H59" s="227">
        <f t="shared" si="13"/>
        <v>4.372759856630824</v>
      </c>
      <c r="I59" s="227">
        <f t="shared" si="13"/>
        <v>3.010752688172043</v>
      </c>
      <c r="J59" s="227">
        <f t="shared" si="13"/>
        <v>1.863799283154122</v>
      </c>
      <c r="K59" s="227">
        <f t="shared" si="13"/>
        <v>0.5017921146953405</v>
      </c>
      <c r="L59" s="227">
        <f t="shared" si="13"/>
        <v>0</v>
      </c>
      <c r="M59" s="227">
        <f t="shared" si="13"/>
        <v>100</v>
      </c>
    </row>
    <row r="60" spans="1:13" ht="15">
      <c r="A60" s="155" t="s">
        <v>179</v>
      </c>
      <c r="B60" s="227">
        <f aca="true" t="shared" si="14" ref="B60:M60">+B11*100/$M11</f>
        <v>29.712460063897762</v>
      </c>
      <c r="C60" s="227">
        <f t="shared" si="14"/>
        <v>20.812414422638064</v>
      </c>
      <c r="D60" s="227">
        <f t="shared" si="14"/>
        <v>10.406207211319032</v>
      </c>
      <c r="E60" s="227">
        <f t="shared" si="14"/>
        <v>6.572341396622547</v>
      </c>
      <c r="F60" s="227">
        <f t="shared" si="14"/>
        <v>5.203103605659516</v>
      </c>
      <c r="G60" s="227">
        <f t="shared" si="14"/>
        <v>6.481058877225012</v>
      </c>
      <c r="H60" s="227">
        <f t="shared" si="14"/>
        <v>7.3938840712003655</v>
      </c>
      <c r="I60" s="227">
        <f t="shared" si="14"/>
        <v>6.617982656321314</v>
      </c>
      <c r="J60" s="227">
        <f t="shared" si="14"/>
        <v>4.564125969876769</v>
      </c>
      <c r="K60" s="227">
        <f t="shared" si="14"/>
        <v>2.236421725239617</v>
      </c>
      <c r="L60" s="227">
        <f t="shared" si="14"/>
        <v>0</v>
      </c>
      <c r="M60" s="227">
        <f t="shared" si="14"/>
        <v>100</v>
      </c>
    </row>
    <row r="61" spans="1:13" ht="15">
      <c r="A61" s="155" t="s">
        <v>180</v>
      </c>
      <c r="B61" s="227">
        <f aca="true" t="shared" si="15" ref="B61:M61">+B12*100/$M12</f>
        <v>45.96805609661083</v>
      </c>
      <c r="C61" s="227">
        <f t="shared" si="15"/>
        <v>25.516166731593298</v>
      </c>
      <c r="D61" s="227">
        <f t="shared" si="15"/>
        <v>7.4016361511492015</v>
      </c>
      <c r="E61" s="227">
        <f t="shared" si="15"/>
        <v>4.168289832489287</v>
      </c>
      <c r="F61" s="227">
        <f t="shared" si="15"/>
        <v>3.155434359174133</v>
      </c>
      <c r="G61" s="227">
        <f t="shared" si="15"/>
        <v>3.506038176860148</v>
      </c>
      <c r="H61" s="227">
        <f t="shared" si="15"/>
        <v>4.051421893260615</v>
      </c>
      <c r="I61" s="227">
        <f t="shared" si="15"/>
        <v>3.038566419945462</v>
      </c>
      <c r="J61" s="227">
        <f t="shared" si="15"/>
        <v>1.9477989871445267</v>
      </c>
      <c r="K61" s="227">
        <f t="shared" si="15"/>
        <v>1.2465913517724971</v>
      </c>
      <c r="L61" s="227">
        <f t="shared" si="15"/>
        <v>0</v>
      </c>
      <c r="M61" s="227">
        <f t="shared" si="15"/>
        <v>100</v>
      </c>
    </row>
    <row r="62" spans="1:13" ht="15">
      <c r="A62" s="155" t="s">
        <v>181</v>
      </c>
      <c r="B62" s="227">
        <f aca="true" t="shared" si="16" ref="B62:M62">+B13*100/$M13</f>
        <v>57.07019328585962</v>
      </c>
      <c r="C62" s="227">
        <f t="shared" si="16"/>
        <v>0.508646998982706</v>
      </c>
      <c r="D62" s="227">
        <f t="shared" si="16"/>
        <v>0.2373685995252628</v>
      </c>
      <c r="E62" s="227">
        <f t="shared" si="16"/>
        <v>0.2373685995252628</v>
      </c>
      <c r="F62" s="227">
        <f t="shared" si="16"/>
        <v>0.2373685995252628</v>
      </c>
      <c r="G62" s="227">
        <f t="shared" si="16"/>
        <v>0.6103763987792472</v>
      </c>
      <c r="H62" s="227">
        <f t="shared" si="16"/>
        <v>2.6788741946422516</v>
      </c>
      <c r="I62" s="227">
        <f t="shared" si="16"/>
        <v>7.290606985418786</v>
      </c>
      <c r="J62" s="227">
        <f t="shared" si="16"/>
        <v>11.936249576127501</v>
      </c>
      <c r="K62" s="227">
        <f t="shared" si="16"/>
        <v>19.192946761614106</v>
      </c>
      <c r="L62" s="227">
        <f t="shared" si="16"/>
        <v>0</v>
      </c>
      <c r="M62" s="227">
        <f t="shared" si="16"/>
        <v>100</v>
      </c>
    </row>
    <row r="63" spans="1:13" ht="15">
      <c r="A63" s="155" t="s">
        <v>182</v>
      </c>
      <c r="B63" s="227">
        <f aca="true" t="shared" si="17" ref="B63:M63">+B14*100/$M14</f>
        <v>9.215686274509803</v>
      </c>
      <c r="C63" s="227">
        <f t="shared" si="17"/>
        <v>8.562091503267974</v>
      </c>
      <c r="D63" s="227">
        <f t="shared" si="17"/>
        <v>6.470588235294118</v>
      </c>
      <c r="E63" s="227">
        <f t="shared" si="17"/>
        <v>7.8431372549019605</v>
      </c>
      <c r="F63" s="227">
        <f t="shared" si="17"/>
        <v>5.882352941176471</v>
      </c>
      <c r="G63" s="227">
        <f t="shared" si="17"/>
        <v>9.738562091503267</v>
      </c>
      <c r="H63" s="227">
        <f t="shared" si="17"/>
        <v>10</v>
      </c>
      <c r="I63" s="227">
        <f t="shared" si="17"/>
        <v>11.830065359477125</v>
      </c>
      <c r="J63" s="227">
        <f t="shared" si="17"/>
        <v>15.22875816993464</v>
      </c>
      <c r="K63" s="227">
        <f t="shared" si="17"/>
        <v>15.22875816993464</v>
      </c>
      <c r="L63" s="227">
        <f t="shared" si="17"/>
        <v>0</v>
      </c>
      <c r="M63" s="227">
        <f t="shared" si="17"/>
        <v>100</v>
      </c>
    </row>
    <row r="64" spans="1:13" ht="15">
      <c r="A64" s="155" t="s">
        <v>183</v>
      </c>
      <c r="B64" s="227">
        <f aca="true" t="shared" si="18" ref="B64:M64">+B15*100/$M15</f>
        <v>0.15616866215512754</v>
      </c>
      <c r="C64" s="227">
        <f t="shared" si="18"/>
        <v>0.20822488287350338</v>
      </c>
      <c r="D64" s="227">
        <f t="shared" si="18"/>
        <v>0.41644976574700676</v>
      </c>
      <c r="E64" s="227">
        <f t="shared" si="18"/>
        <v>0.3643935450286309</v>
      </c>
      <c r="F64" s="227">
        <f t="shared" si="18"/>
        <v>0.7287870900572618</v>
      </c>
      <c r="G64" s="227">
        <f t="shared" si="18"/>
        <v>1.4575741801145237</v>
      </c>
      <c r="H64" s="227">
        <f t="shared" si="18"/>
        <v>4.476834981780323</v>
      </c>
      <c r="I64" s="227">
        <f t="shared" si="18"/>
        <v>15.512753774076002</v>
      </c>
      <c r="J64" s="227">
        <f t="shared" si="18"/>
        <v>32.58719416970328</v>
      </c>
      <c r="K64" s="227">
        <f t="shared" si="18"/>
        <v>44.091618948464344</v>
      </c>
      <c r="L64" s="227">
        <f t="shared" si="18"/>
        <v>0</v>
      </c>
      <c r="M64" s="227">
        <f t="shared" si="18"/>
        <v>100</v>
      </c>
    </row>
    <row r="65" spans="1:13" ht="15">
      <c r="A65" s="155" t="s">
        <v>184</v>
      </c>
      <c r="B65" s="227">
        <f aca="true" t="shared" si="19" ref="B65:M65">+B16*100/$M16</f>
        <v>20.349980338183247</v>
      </c>
      <c r="C65" s="227">
        <f t="shared" si="19"/>
        <v>26.032245379473064</v>
      </c>
      <c r="D65" s="227">
        <f t="shared" si="19"/>
        <v>13.429020841525757</v>
      </c>
      <c r="E65" s="227">
        <f t="shared" si="19"/>
        <v>8.828155721588676</v>
      </c>
      <c r="F65" s="227">
        <f t="shared" si="19"/>
        <v>6.74400314589068</v>
      </c>
      <c r="G65" s="227">
        <f t="shared" si="19"/>
        <v>7.353519465198584</v>
      </c>
      <c r="H65" s="227">
        <f t="shared" si="19"/>
        <v>6.861974046401888</v>
      </c>
      <c r="I65" s="227">
        <f t="shared" si="19"/>
        <v>5.171057805741251</v>
      </c>
      <c r="J65" s="227">
        <f t="shared" si="19"/>
        <v>3.991348800629178</v>
      </c>
      <c r="K65" s="227">
        <f t="shared" si="19"/>
        <v>1.238694455367676</v>
      </c>
      <c r="L65" s="227">
        <f t="shared" si="19"/>
        <v>0</v>
      </c>
      <c r="M65" s="227">
        <f t="shared" si="19"/>
        <v>100</v>
      </c>
    </row>
    <row r="66" spans="1:13" ht="15">
      <c r="A66" s="155" t="s">
        <v>185</v>
      </c>
      <c r="B66" s="227">
        <f aca="true" t="shared" si="20" ref="B66:M66">+B17*100/$M17</f>
        <v>21.985103798003276</v>
      </c>
      <c r="C66" s="227">
        <f t="shared" si="20"/>
        <v>25.244308277428555</v>
      </c>
      <c r="D66" s="227">
        <f t="shared" si="20"/>
        <v>12.645924673815435</v>
      </c>
      <c r="E66" s="227">
        <f t="shared" si="20"/>
        <v>8.351381332206435</v>
      </c>
      <c r="F66" s="227">
        <f t="shared" si="20"/>
        <v>7.078337119011146</v>
      </c>
      <c r="G66" s="227">
        <f t="shared" si="20"/>
        <v>6.904019861602662</v>
      </c>
      <c r="H66" s="227">
        <f t="shared" si="20"/>
        <v>6.349374042575669</v>
      </c>
      <c r="I66" s="227">
        <f t="shared" si="20"/>
        <v>5.340446886059902</v>
      </c>
      <c r="J66" s="227">
        <f t="shared" si="20"/>
        <v>4.040990967196661</v>
      </c>
      <c r="K66" s="227">
        <f t="shared" si="20"/>
        <v>2.0548307009666686</v>
      </c>
      <c r="L66" s="227">
        <f t="shared" si="20"/>
        <v>0.005282341133590407</v>
      </c>
      <c r="M66" s="227">
        <f t="shared" si="20"/>
        <v>100</v>
      </c>
    </row>
    <row r="67" spans="1:13" ht="15.75" thickBot="1">
      <c r="A67" s="156" t="s">
        <v>186</v>
      </c>
      <c r="B67" s="227">
        <f aca="true" t="shared" si="21" ref="B67:M67">+B18*100/$M18</f>
        <v>28.09477756286267</v>
      </c>
      <c r="C67" s="227">
        <f t="shared" si="21"/>
        <v>26.30560928433269</v>
      </c>
      <c r="D67" s="227">
        <f t="shared" si="21"/>
        <v>13.007736943907156</v>
      </c>
      <c r="E67" s="227">
        <f t="shared" si="21"/>
        <v>8.51063829787234</v>
      </c>
      <c r="F67" s="227">
        <f t="shared" si="21"/>
        <v>5.851063829787234</v>
      </c>
      <c r="G67" s="227">
        <f t="shared" si="21"/>
        <v>4.932301740812379</v>
      </c>
      <c r="H67" s="227">
        <f t="shared" si="21"/>
        <v>4.545454545454546</v>
      </c>
      <c r="I67" s="227">
        <f t="shared" si="21"/>
        <v>4.593810444874275</v>
      </c>
      <c r="J67" s="227">
        <f t="shared" si="21"/>
        <v>3.1914893617021276</v>
      </c>
      <c r="K67" s="227">
        <f t="shared" si="21"/>
        <v>0.9671179883945842</v>
      </c>
      <c r="L67" s="227">
        <f t="shared" si="21"/>
        <v>0</v>
      </c>
      <c r="M67" s="227">
        <f t="shared" si="21"/>
        <v>100</v>
      </c>
    </row>
    <row r="68" spans="1:13" ht="16.5" thickBot="1" thickTop="1">
      <c r="A68" s="230" t="s">
        <v>233</v>
      </c>
      <c r="B68" s="226">
        <f aca="true" t="shared" si="22" ref="B68:M68">+B19*100/$M19</f>
        <v>36.12209608300128</v>
      </c>
      <c r="C68" s="226">
        <f t="shared" si="22"/>
        <v>17.3400496203293</v>
      </c>
      <c r="D68" s="226">
        <f t="shared" si="22"/>
        <v>8.779790993158409</v>
      </c>
      <c r="E68" s="226">
        <f t="shared" si="22"/>
        <v>5.981505149988723</v>
      </c>
      <c r="F68" s="226">
        <f t="shared" si="22"/>
        <v>5.128937673859109</v>
      </c>
      <c r="G68" s="226">
        <f t="shared" si="22"/>
        <v>5.701826930305992</v>
      </c>
      <c r="H68" s="226">
        <f t="shared" si="22"/>
        <v>5.655213893692204</v>
      </c>
      <c r="I68" s="226">
        <f t="shared" si="22"/>
        <v>6.001052552439666</v>
      </c>
      <c r="J68" s="226">
        <f t="shared" si="22"/>
        <v>5.574016991203669</v>
      </c>
      <c r="K68" s="226">
        <f t="shared" si="22"/>
        <v>3.7140064656792724</v>
      </c>
      <c r="L68" s="226">
        <f t="shared" si="22"/>
        <v>0.0015036463423802721</v>
      </c>
      <c r="M68" s="226">
        <f t="shared" si="22"/>
        <v>100</v>
      </c>
    </row>
    <row r="69" spans="1:13" ht="15.75" thickTop="1">
      <c r="A69" s="154" t="s">
        <v>173</v>
      </c>
      <c r="B69" s="227">
        <f aca="true" t="shared" si="23" ref="B69:M69">+B20*100/$M20</f>
        <v>5.738595220854453</v>
      </c>
      <c r="C69" s="227">
        <f t="shared" si="23"/>
        <v>6.607530774800869</v>
      </c>
      <c r="D69" s="227">
        <f t="shared" si="23"/>
        <v>4.724837074583635</v>
      </c>
      <c r="E69" s="227">
        <f t="shared" si="23"/>
        <v>5.503258508327299</v>
      </c>
      <c r="F69" s="227">
        <f t="shared" si="23"/>
        <v>6.335988414192614</v>
      </c>
      <c r="G69" s="227">
        <f t="shared" si="23"/>
        <v>10.427226647356989</v>
      </c>
      <c r="H69" s="227">
        <f t="shared" si="23"/>
        <v>12.364228819695873</v>
      </c>
      <c r="I69" s="227">
        <f t="shared" si="23"/>
        <v>17.668356263577117</v>
      </c>
      <c r="J69" s="227">
        <f t="shared" si="23"/>
        <v>19.225199131064446</v>
      </c>
      <c r="K69" s="227">
        <f t="shared" si="23"/>
        <v>11.386676321506155</v>
      </c>
      <c r="L69" s="227">
        <f t="shared" si="23"/>
        <v>0.018102824040550327</v>
      </c>
      <c r="M69" s="227">
        <f t="shared" si="23"/>
        <v>100</v>
      </c>
    </row>
    <row r="70" spans="1:13" ht="15">
      <c r="A70" s="155" t="s">
        <v>174</v>
      </c>
      <c r="B70" s="227">
        <f aca="true" t="shared" si="24" ref="B70:M70">+B21*100/$M21</f>
        <v>29.431027425296765</v>
      </c>
      <c r="C70" s="227">
        <f t="shared" si="24"/>
        <v>34.097421203438394</v>
      </c>
      <c r="D70" s="227">
        <f t="shared" si="24"/>
        <v>20.139173147769135</v>
      </c>
      <c r="E70" s="227">
        <f t="shared" si="24"/>
        <v>9.823986901350798</v>
      </c>
      <c r="F70" s="227">
        <f t="shared" si="24"/>
        <v>4.9938600081866555</v>
      </c>
      <c r="G70" s="227">
        <f t="shared" si="24"/>
        <v>1.268931641424478</v>
      </c>
      <c r="H70" s="227">
        <f t="shared" si="24"/>
        <v>0.1637331150225133</v>
      </c>
      <c r="I70" s="227">
        <f t="shared" si="24"/>
        <v>0</v>
      </c>
      <c r="J70" s="227">
        <f t="shared" si="24"/>
        <v>0</v>
      </c>
      <c r="K70" s="227">
        <f t="shared" si="24"/>
        <v>0.08186655751125665</v>
      </c>
      <c r="L70" s="227">
        <f t="shared" si="24"/>
        <v>0</v>
      </c>
      <c r="M70" s="227">
        <f t="shared" si="24"/>
        <v>100</v>
      </c>
    </row>
    <row r="71" spans="1:13" ht="15">
      <c r="A71" s="155" t="s">
        <v>175</v>
      </c>
      <c r="B71" s="227">
        <f aca="true" t="shared" si="25" ref="B71:M71">+B22*100/$M22</f>
        <v>7.788977614871056</v>
      </c>
      <c r="C71" s="227">
        <f t="shared" si="25"/>
        <v>15.715407775886897</v>
      </c>
      <c r="D71" s="227">
        <f t="shared" si="25"/>
        <v>13.110354758476241</v>
      </c>
      <c r="E71" s="227">
        <f t="shared" si="25"/>
        <v>11.28419950255269</v>
      </c>
      <c r="F71" s="227">
        <f t="shared" si="25"/>
        <v>10.524937819086269</v>
      </c>
      <c r="G71" s="227">
        <f t="shared" si="25"/>
        <v>11.22529126849064</v>
      </c>
      <c r="H71" s="227">
        <f t="shared" si="25"/>
        <v>10.610027490509228</v>
      </c>
      <c r="I71" s="227">
        <f t="shared" si="25"/>
        <v>9.759130776279617</v>
      </c>
      <c r="J71" s="227">
        <f t="shared" si="25"/>
        <v>7.055897368765545</v>
      </c>
      <c r="K71" s="227">
        <f t="shared" si="25"/>
        <v>2.925775625081817</v>
      </c>
      <c r="L71" s="227">
        <f t="shared" si="25"/>
        <v>0</v>
      </c>
      <c r="M71" s="227">
        <f t="shared" si="25"/>
        <v>100</v>
      </c>
    </row>
    <row r="72" spans="1:13" ht="15">
      <c r="A72" s="155" t="s">
        <v>176</v>
      </c>
      <c r="B72" s="227">
        <f aca="true" t="shared" si="26" ref="B72:M72">+B23*100/$M23</f>
        <v>77.60379384395132</v>
      </c>
      <c r="C72" s="227">
        <f t="shared" si="26"/>
        <v>17.62705798138869</v>
      </c>
      <c r="D72" s="227">
        <f t="shared" si="26"/>
        <v>3.690944881889764</v>
      </c>
      <c r="E72" s="227">
        <f t="shared" si="26"/>
        <v>0.7426628489620616</v>
      </c>
      <c r="F72" s="227">
        <f t="shared" si="26"/>
        <v>0.23264137437365784</v>
      </c>
      <c r="G72" s="227">
        <f t="shared" si="26"/>
        <v>0.04026485325697924</v>
      </c>
      <c r="H72" s="227">
        <f t="shared" si="26"/>
        <v>0.01789549033643522</v>
      </c>
      <c r="I72" s="227">
        <f t="shared" si="26"/>
        <v>0.013421617752326413</v>
      </c>
      <c r="J72" s="227">
        <f t="shared" si="26"/>
        <v>0.01789549033643522</v>
      </c>
      <c r="K72" s="227">
        <f t="shared" si="26"/>
        <v>0.013421617752326413</v>
      </c>
      <c r="L72" s="227">
        <f t="shared" si="26"/>
        <v>0</v>
      </c>
      <c r="M72" s="227">
        <f t="shared" si="26"/>
        <v>100</v>
      </c>
    </row>
    <row r="73" spans="1:13" ht="15">
      <c r="A73" s="155" t="s">
        <v>177</v>
      </c>
      <c r="B73" s="227">
        <f aca="true" t="shared" si="27" ref="B73:M73">+B24*100/$M24</f>
        <v>15.081521739130435</v>
      </c>
      <c r="C73" s="227">
        <f t="shared" si="27"/>
        <v>28.26086956521739</v>
      </c>
      <c r="D73" s="227">
        <f t="shared" si="27"/>
        <v>20.652173913043477</v>
      </c>
      <c r="E73" s="227">
        <f t="shared" si="27"/>
        <v>11.277173913043478</v>
      </c>
      <c r="F73" s="227">
        <f t="shared" si="27"/>
        <v>8.016304347826088</v>
      </c>
      <c r="G73" s="227">
        <f t="shared" si="27"/>
        <v>5.978260869565218</v>
      </c>
      <c r="H73" s="227">
        <f t="shared" si="27"/>
        <v>6.25</v>
      </c>
      <c r="I73" s="227">
        <f t="shared" si="27"/>
        <v>2.1739130434782608</v>
      </c>
      <c r="J73" s="227">
        <f t="shared" si="27"/>
        <v>1.9021739130434783</v>
      </c>
      <c r="K73" s="227">
        <f t="shared" si="27"/>
        <v>0.4076086956521739</v>
      </c>
      <c r="L73" s="227">
        <f t="shared" si="27"/>
        <v>0</v>
      </c>
      <c r="M73" s="227">
        <f t="shared" si="27"/>
        <v>100</v>
      </c>
    </row>
    <row r="74" spans="1:13" ht="24">
      <c r="A74" s="155" t="s">
        <v>178</v>
      </c>
      <c r="B74" s="227">
        <f aca="true" t="shared" si="28" ref="B74:M74">+B25*100/$M25</f>
        <v>17.33102253032929</v>
      </c>
      <c r="C74" s="227">
        <f t="shared" si="28"/>
        <v>27.383015597920277</v>
      </c>
      <c r="D74" s="227">
        <f t="shared" si="28"/>
        <v>20.797227036395146</v>
      </c>
      <c r="E74" s="227">
        <f t="shared" si="28"/>
        <v>12.131715771230503</v>
      </c>
      <c r="F74" s="227">
        <f t="shared" si="28"/>
        <v>7.105719237435009</v>
      </c>
      <c r="G74" s="227">
        <f t="shared" si="28"/>
        <v>7.105719237435009</v>
      </c>
      <c r="H74" s="227">
        <f t="shared" si="28"/>
        <v>3.8128249566724435</v>
      </c>
      <c r="I74" s="227">
        <f t="shared" si="28"/>
        <v>2.2530329289428077</v>
      </c>
      <c r="J74" s="227">
        <f t="shared" si="28"/>
        <v>2.079722703639515</v>
      </c>
      <c r="K74" s="227">
        <f t="shared" si="28"/>
        <v>0</v>
      </c>
      <c r="L74" s="227">
        <f t="shared" si="28"/>
        <v>0</v>
      </c>
      <c r="M74" s="227">
        <f t="shared" si="28"/>
        <v>100</v>
      </c>
    </row>
    <row r="75" spans="1:13" ht="15">
      <c r="A75" s="155" t="s">
        <v>179</v>
      </c>
      <c r="B75" s="227">
        <f aca="true" t="shared" si="29" ref="B75:M75">+B26*100/$M26</f>
        <v>21.158487530168944</v>
      </c>
      <c r="C75" s="227">
        <f t="shared" si="29"/>
        <v>16.733708769107</v>
      </c>
      <c r="D75" s="227">
        <f t="shared" si="29"/>
        <v>10.136765888978278</v>
      </c>
      <c r="E75" s="227">
        <f t="shared" si="29"/>
        <v>7.160096540627514</v>
      </c>
      <c r="F75" s="227">
        <f t="shared" si="29"/>
        <v>6.67739340305712</v>
      </c>
      <c r="G75" s="227">
        <f t="shared" si="29"/>
        <v>8.3668543845535</v>
      </c>
      <c r="H75" s="227">
        <f t="shared" si="29"/>
        <v>9.493161705551087</v>
      </c>
      <c r="I75" s="227">
        <f t="shared" si="29"/>
        <v>10.297666934835076</v>
      </c>
      <c r="J75" s="227">
        <f t="shared" si="29"/>
        <v>6.59694288012872</v>
      </c>
      <c r="K75" s="227">
        <f t="shared" si="29"/>
        <v>3.3789219629927594</v>
      </c>
      <c r="L75" s="227">
        <f t="shared" si="29"/>
        <v>0</v>
      </c>
      <c r="M75" s="227">
        <f t="shared" si="29"/>
        <v>100</v>
      </c>
    </row>
    <row r="76" spans="1:13" ht="15">
      <c r="A76" s="155" t="s">
        <v>180</v>
      </c>
      <c r="B76" s="227">
        <f aca="true" t="shared" si="30" ref="B76:M76">+B27*100/$M27</f>
        <v>36.59074210139603</v>
      </c>
      <c r="C76" s="227">
        <f t="shared" si="30"/>
        <v>24.981631153563555</v>
      </c>
      <c r="D76" s="227">
        <f t="shared" si="30"/>
        <v>8.082292432035269</v>
      </c>
      <c r="E76" s="227">
        <f t="shared" si="30"/>
        <v>4.775900073475386</v>
      </c>
      <c r="F76" s="227">
        <f t="shared" si="30"/>
        <v>4.041146216017634</v>
      </c>
      <c r="G76" s="227">
        <f t="shared" si="30"/>
        <v>4.849375459221161</v>
      </c>
      <c r="H76" s="227">
        <f t="shared" si="30"/>
        <v>6.53930933137399</v>
      </c>
      <c r="I76" s="227">
        <f t="shared" si="30"/>
        <v>4.996326230712711</v>
      </c>
      <c r="J76" s="227">
        <f t="shared" si="30"/>
        <v>2.9390154298310067</v>
      </c>
      <c r="K76" s="227">
        <f t="shared" si="30"/>
        <v>2.204261572373255</v>
      </c>
      <c r="L76" s="227">
        <f t="shared" si="30"/>
        <v>0</v>
      </c>
      <c r="M76" s="227">
        <f t="shared" si="30"/>
        <v>100</v>
      </c>
    </row>
    <row r="77" spans="1:13" ht="15">
      <c r="A77" s="155" t="s">
        <v>181</v>
      </c>
      <c r="B77" s="227">
        <f aca="true" t="shared" si="31" ref="B77:M77">+B28*100/$M28</f>
        <v>42.971887550200805</v>
      </c>
      <c r="C77" s="227">
        <f t="shared" si="31"/>
        <v>0.5163511187607573</v>
      </c>
      <c r="D77" s="227">
        <f t="shared" si="31"/>
        <v>0.2868617326448652</v>
      </c>
      <c r="E77" s="227">
        <f t="shared" si="31"/>
        <v>0.05737234652897304</v>
      </c>
      <c r="F77" s="227">
        <f t="shared" si="31"/>
        <v>0.2868617326448652</v>
      </c>
      <c r="G77" s="227">
        <f t="shared" si="31"/>
        <v>0.9179575444635686</v>
      </c>
      <c r="H77" s="227">
        <f t="shared" si="31"/>
        <v>3.7292025243832474</v>
      </c>
      <c r="I77" s="227">
        <f t="shared" si="31"/>
        <v>10.154905335628227</v>
      </c>
      <c r="J77" s="227">
        <f t="shared" si="31"/>
        <v>16.580608146873207</v>
      </c>
      <c r="K77" s="227">
        <f t="shared" si="31"/>
        <v>24.497991967871485</v>
      </c>
      <c r="L77" s="227">
        <f t="shared" si="31"/>
        <v>0</v>
      </c>
      <c r="M77" s="227">
        <f t="shared" si="31"/>
        <v>100</v>
      </c>
    </row>
    <row r="78" spans="1:13" ht="15">
      <c r="A78" s="155" t="s">
        <v>182</v>
      </c>
      <c r="B78" s="227">
        <f aca="true" t="shared" si="32" ref="B78:M78">+B29*100/$M29</f>
        <v>7.439024390243903</v>
      </c>
      <c r="C78" s="227">
        <f t="shared" si="32"/>
        <v>6.951219512195122</v>
      </c>
      <c r="D78" s="227">
        <f t="shared" si="32"/>
        <v>5.365853658536586</v>
      </c>
      <c r="E78" s="227">
        <f t="shared" si="32"/>
        <v>5.121951219512195</v>
      </c>
      <c r="F78" s="227">
        <f t="shared" si="32"/>
        <v>4.512195121951219</v>
      </c>
      <c r="G78" s="227">
        <f t="shared" si="32"/>
        <v>9.75609756097561</v>
      </c>
      <c r="H78" s="227">
        <f t="shared" si="32"/>
        <v>7.682926829268292</v>
      </c>
      <c r="I78" s="227">
        <f t="shared" si="32"/>
        <v>13.292682926829269</v>
      </c>
      <c r="J78" s="227">
        <f t="shared" si="32"/>
        <v>20.121951219512194</v>
      </c>
      <c r="K78" s="227">
        <f t="shared" si="32"/>
        <v>19.75609756097561</v>
      </c>
      <c r="L78" s="227">
        <f t="shared" si="32"/>
        <v>0</v>
      </c>
      <c r="M78" s="227">
        <f t="shared" si="32"/>
        <v>100</v>
      </c>
    </row>
    <row r="79" spans="1:13" ht="15">
      <c r="A79" s="155" t="s">
        <v>183</v>
      </c>
      <c r="B79" s="227">
        <f aca="true" t="shared" si="33" ref="B79:M79">+B30*100/$M30</f>
        <v>0.2254791431792559</v>
      </c>
      <c r="C79" s="227">
        <f t="shared" si="33"/>
        <v>0.2254791431792559</v>
      </c>
      <c r="D79" s="227">
        <f t="shared" si="33"/>
        <v>0.11273957158962795</v>
      </c>
      <c r="E79" s="227">
        <f t="shared" si="33"/>
        <v>0</v>
      </c>
      <c r="F79" s="227">
        <f t="shared" si="33"/>
        <v>0.4509582863585118</v>
      </c>
      <c r="G79" s="227">
        <f t="shared" si="33"/>
        <v>1.5783540022547915</v>
      </c>
      <c r="H79" s="227">
        <f t="shared" si="33"/>
        <v>3.7204058624577225</v>
      </c>
      <c r="I79" s="227">
        <f t="shared" si="33"/>
        <v>13.528748590755356</v>
      </c>
      <c r="J79" s="227">
        <f t="shared" si="33"/>
        <v>30.101465614430666</v>
      </c>
      <c r="K79" s="227">
        <f t="shared" si="33"/>
        <v>50.056369785794814</v>
      </c>
      <c r="L79" s="227">
        <f t="shared" si="33"/>
        <v>0</v>
      </c>
      <c r="M79" s="227">
        <f t="shared" si="33"/>
        <v>100</v>
      </c>
    </row>
    <row r="80" spans="1:13" ht="15">
      <c r="A80" s="155" t="s">
        <v>184</v>
      </c>
      <c r="B80" s="227">
        <f aca="true" t="shared" si="34" ref="B80:M80">+B31*100/$M31</f>
        <v>16.747404844290656</v>
      </c>
      <c r="C80" s="227">
        <f t="shared" si="34"/>
        <v>22.664359861591695</v>
      </c>
      <c r="D80" s="227">
        <f t="shared" si="34"/>
        <v>13.494809688581315</v>
      </c>
      <c r="E80" s="227">
        <f t="shared" si="34"/>
        <v>9.72318339100346</v>
      </c>
      <c r="F80" s="227">
        <f t="shared" si="34"/>
        <v>7.024221453287197</v>
      </c>
      <c r="G80" s="227">
        <f t="shared" si="34"/>
        <v>9.100346020761245</v>
      </c>
      <c r="H80" s="227">
        <f t="shared" si="34"/>
        <v>8.442906574394463</v>
      </c>
      <c r="I80" s="227">
        <f t="shared" si="34"/>
        <v>6.193771626297578</v>
      </c>
      <c r="J80" s="227">
        <f t="shared" si="34"/>
        <v>5.294117647058823</v>
      </c>
      <c r="K80" s="227">
        <f t="shared" si="34"/>
        <v>1.314878892733564</v>
      </c>
      <c r="L80" s="227">
        <f t="shared" si="34"/>
        <v>0</v>
      </c>
      <c r="M80" s="227">
        <f t="shared" si="34"/>
        <v>100</v>
      </c>
    </row>
    <row r="81" spans="1:13" ht="15">
      <c r="A81" s="155" t="s">
        <v>185</v>
      </c>
      <c r="B81" s="227">
        <f aca="true" t="shared" si="35" ref="B81:M81">+B32*100/$M32</f>
        <v>19.88466687261868</v>
      </c>
      <c r="C81" s="227">
        <f t="shared" si="35"/>
        <v>21.73823499124704</v>
      </c>
      <c r="D81" s="227">
        <f t="shared" si="35"/>
        <v>12.418906394810008</v>
      </c>
      <c r="E81" s="227">
        <f t="shared" si="35"/>
        <v>8.56760374832664</v>
      </c>
      <c r="F81" s="227">
        <f t="shared" si="35"/>
        <v>7.5893316857172275</v>
      </c>
      <c r="G81" s="227">
        <f t="shared" si="35"/>
        <v>8.063021316033364</v>
      </c>
      <c r="H81" s="227">
        <f t="shared" si="35"/>
        <v>7.383379672536299</v>
      </c>
      <c r="I81" s="227">
        <f t="shared" si="35"/>
        <v>6.734630831016373</v>
      </c>
      <c r="J81" s="227">
        <f t="shared" si="35"/>
        <v>5.189990732159407</v>
      </c>
      <c r="K81" s="227">
        <f t="shared" si="35"/>
        <v>2.4302337555349602</v>
      </c>
      <c r="L81" s="227">
        <f t="shared" si="35"/>
        <v>0</v>
      </c>
      <c r="M81" s="227">
        <f t="shared" si="35"/>
        <v>100</v>
      </c>
    </row>
    <row r="82" spans="1:13" ht="15.75" thickBot="1">
      <c r="A82" s="156" t="s">
        <v>186</v>
      </c>
      <c r="B82" s="227">
        <f aca="true" t="shared" si="36" ref="B82:M82">+B33*100/$M33</f>
        <v>26.80851063829787</v>
      </c>
      <c r="C82" s="227">
        <f t="shared" si="36"/>
        <v>26.06382978723404</v>
      </c>
      <c r="D82" s="227">
        <f t="shared" si="36"/>
        <v>11.063829787234043</v>
      </c>
      <c r="E82" s="227">
        <f t="shared" si="36"/>
        <v>8.617021276595745</v>
      </c>
      <c r="F82" s="227">
        <f t="shared" si="36"/>
        <v>5.851063829787234</v>
      </c>
      <c r="G82" s="227">
        <f t="shared" si="36"/>
        <v>5.319148936170213</v>
      </c>
      <c r="H82" s="227">
        <f t="shared" si="36"/>
        <v>5.531914893617022</v>
      </c>
      <c r="I82" s="227">
        <f t="shared" si="36"/>
        <v>6.0638297872340425</v>
      </c>
      <c r="J82" s="227">
        <f t="shared" si="36"/>
        <v>3.9361702127659575</v>
      </c>
      <c r="K82" s="227">
        <f t="shared" si="36"/>
        <v>0.7446808510638298</v>
      </c>
      <c r="L82" s="227">
        <f t="shared" si="36"/>
        <v>0</v>
      </c>
      <c r="M82" s="227">
        <f t="shared" si="36"/>
        <v>100</v>
      </c>
    </row>
    <row r="83" spans="1:13" ht="16.5" thickBot="1" thickTop="1">
      <c r="A83" s="162" t="s">
        <v>167</v>
      </c>
      <c r="B83" s="226">
        <f aca="true" t="shared" si="37" ref="B83:M83">+B34*100/$M34</f>
        <v>48.743786714866694</v>
      </c>
      <c r="C83" s="226">
        <f t="shared" si="37"/>
        <v>19.315408947130592</v>
      </c>
      <c r="D83" s="226">
        <f t="shared" si="37"/>
        <v>7.46046091278807</v>
      </c>
      <c r="E83" s="226">
        <f t="shared" si="37"/>
        <v>4.426118391323994</v>
      </c>
      <c r="F83" s="226">
        <f t="shared" si="37"/>
        <v>3.639855399909625</v>
      </c>
      <c r="G83" s="226">
        <f t="shared" si="37"/>
        <v>3.4771802982376863</v>
      </c>
      <c r="H83" s="226">
        <f t="shared" si="37"/>
        <v>3.540442837776774</v>
      </c>
      <c r="I83" s="226">
        <f t="shared" si="37"/>
        <v>3.3461364663352913</v>
      </c>
      <c r="J83" s="226">
        <f t="shared" si="37"/>
        <v>3.3348395842747403</v>
      </c>
      <c r="K83" s="226">
        <f t="shared" si="37"/>
        <v>2.7135110709444192</v>
      </c>
      <c r="L83" s="226">
        <f t="shared" si="37"/>
        <v>0.0022593764121102574</v>
      </c>
      <c r="M83" s="226">
        <f t="shared" si="37"/>
        <v>100</v>
      </c>
    </row>
    <row r="84" spans="1:13" ht="15.75" thickTop="1">
      <c r="A84" s="154" t="s">
        <v>173</v>
      </c>
      <c r="B84" s="227">
        <f aca="true" t="shared" si="38" ref="B84:M84">+B35*100/$M35</f>
        <v>9.026007139214686</v>
      </c>
      <c r="C84" s="227">
        <f t="shared" si="38"/>
        <v>10.198878123406425</v>
      </c>
      <c r="D84" s="227">
        <f t="shared" si="38"/>
        <v>7.674655787863335</v>
      </c>
      <c r="E84" s="227">
        <f t="shared" si="38"/>
        <v>8.924018357980621</v>
      </c>
      <c r="F84" s="227">
        <f t="shared" si="38"/>
        <v>8.898521162672106</v>
      </c>
      <c r="G84" s="227">
        <f t="shared" si="38"/>
        <v>11.091279959204488</v>
      </c>
      <c r="H84" s="227">
        <f t="shared" si="38"/>
        <v>11.65221825599184</v>
      </c>
      <c r="I84" s="227">
        <f t="shared" si="38"/>
        <v>12.136664966853646</v>
      </c>
      <c r="J84" s="227">
        <f t="shared" si="38"/>
        <v>12.264150943396226</v>
      </c>
      <c r="K84" s="227">
        <f t="shared" si="38"/>
        <v>8.133605303416624</v>
      </c>
      <c r="L84" s="227">
        <f t="shared" si="38"/>
        <v>0</v>
      </c>
      <c r="M84" s="227">
        <f t="shared" si="38"/>
        <v>100</v>
      </c>
    </row>
    <row r="85" spans="1:13" ht="15">
      <c r="A85" s="155" t="s">
        <v>175</v>
      </c>
      <c r="B85" s="227">
        <f aca="true" t="shared" si="39" ref="B85:M85">+B36*100/$M36</f>
        <v>20.57633973710819</v>
      </c>
      <c r="C85" s="227">
        <f t="shared" si="39"/>
        <v>19.919110212335692</v>
      </c>
      <c r="D85" s="227">
        <f t="shared" si="39"/>
        <v>11.981799797775532</v>
      </c>
      <c r="E85" s="227">
        <f t="shared" si="39"/>
        <v>8.645096056622851</v>
      </c>
      <c r="F85" s="227">
        <f t="shared" si="39"/>
        <v>7.886754297269969</v>
      </c>
      <c r="G85" s="227">
        <f t="shared" si="39"/>
        <v>7.330637007077857</v>
      </c>
      <c r="H85" s="227">
        <f t="shared" si="39"/>
        <v>8.695652173913043</v>
      </c>
      <c r="I85" s="227">
        <f t="shared" si="39"/>
        <v>7.077856420626896</v>
      </c>
      <c r="J85" s="227">
        <f t="shared" si="39"/>
        <v>5.055611729019211</v>
      </c>
      <c r="K85" s="227">
        <f t="shared" si="39"/>
        <v>2.8311425682507583</v>
      </c>
      <c r="L85" s="227">
        <f t="shared" si="39"/>
        <v>0</v>
      </c>
      <c r="M85" s="227">
        <f t="shared" si="39"/>
        <v>100</v>
      </c>
    </row>
    <row r="86" spans="1:13" ht="15">
      <c r="A86" s="155" t="s">
        <v>176</v>
      </c>
      <c r="B86" s="227">
        <f aca="true" t="shared" si="40" ref="B86:M86">+B37*100/$M37</f>
        <v>81.03265479219678</v>
      </c>
      <c r="C86" s="227">
        <f t="shared" si="40"/>
        <v>15.558736217133164</v>
      </c>
      <c r="D86" s="227">
        <f t="shared" si="40"/>
        <v>2.873197625106022</v>
      </c>
      <c r="E86" s="227">
        <f t="shared" si="40"/>
        <v>0.3657760814249364</v>
      </c>
      <c r="F86" s="227">
        <f t="shared" si="40"/>
        <v>0.11132315521628498</v>
      </c>
      <c r="G86" s="227">
        <f t="shared" si="40"/>
        <v>0.015903307888040712</v>
      </c>
      <c r="H86" s="227">
        <f t="shared" si="40"/>
        <v>0.021204410517387615</v>
      </c>
      <c r="I86" s="227">
        <f t="shared" si="40"/>
        <v>0.015903307888040712</v>
      </c>
      <c r="J86" s="227">
        <f t="shared" si="40"/>
        <v>0.005301102629346904</v>
      </c>
      <c r="K86" s="227">
        <f t="shared" si="40"/>
        <v>0</v>
      </c>
      <c r="L86" s="227">
        <f t="shared" si="40"/>
        <v>0</v>
      </c>
      <c r="M86" s="227">
        <f t="shared" si="40"/>
        <v>100</v>
      </c>
    </row>
    <row r="87" spans="1:13" ht="15">
      <c r="A87" s="155" t="s">
        <v>177</v>
      </c>
      <c r="B87" s="227">
        <f aca="true" t="shared" si="41" ref="B87:M87">+B38*100/$M38</f>
        <v>16.796116504854368</v>
      </c>
      <c r="C87" s="227">
        <f t="shared" si="41"/>
        <v>27.0873786407767</v>
      </c>
      <c r="D87" s="227">
        <f t="shared" si="41"/>
        <v>17.57281553398058</v>
      </c>
      <c r="E87" s="227">
        <f t="shared" si="41"/>
        <v>10.776699029126213</v>
      </c>
      <c r="F87" s="227">
        <f t="shared" si="41"/>
        <v>8.83495145631068</v>
      </c>
      <c r="G87" s="227">
        <f t="shared" si="41"/>
        <v>7.864077669902913</v>
      </c>
      <c r="H87" s="227">
        <f t="shared" si="41"/>
        <v>4.563106796116505</v>
      </c>
      <c r="I87" s="227">
        <f t="shared" si="41"/>
        <v>3.7864077669902914</v>
      </c>
      <c r="J87" s="227">
        <f t="shared" si="41"/>
        <v>2.1359223300970873</v>
      </c>
      <c r="K87" s="227">
        <f t="shared" si="41"/>
        <v>0.5825242718446602</v>
      </c>
      <c r="L87" s="227">
        <f t="shared" si="41"/>
        <v>0</v>
      </c>
      <c r="M87" s="227">
        <f t="shared" si="41"/>
        <v>100</v>
      </c>
    </row>
    <row r="88" spans="1:13" ht="24">
      <c r="A88" s="155" t="s">
        <v>178</v>
      </c>
      <c r="B88" s="227">
        <f aca="true" t="shared" si="42" ref="B88:M88">+B39*100/$M39</f>
        <v>19.315403422982886</v>
      </c>
      <c r="C88" s="227">
        <f t="shared" si="42"/>
        <v>31.78484107579462</v>
      </c>
      <c r="D88" s="227">
        <f t="shared" si="42"/>
        <v>18.21515892420538</v>
      </c>
      <c r="E88" s="227">
        <f t="shared" si="42"/>
        <v>7.090464547677262</v>
      </c>
      <c r="F88" s="227">
        <f t="shared" si="42"/>
        <v>7.701711491442543</v>
      </c>
      <c r="G88" s="227">
        <f t="shared" si="42"/>
        <v>5.012224938875305</v>
      </c>
      <c r="H88" s="227">
        <f t="shared" si="42"/>
        <v>4.767726161369193</v>
      </c>
      <c r="I88" s="227">
        <f t="shared" si="42"/>
        <v>3.545232273838631</v>
      </c>
      <c r="J88" s="227">
        <f t="shared" si="42"/>
        <v>1.7114914425427872</v>
      </c>
      <c r="K88" s="227">
        <f t="shared" si="42"/>
        <v>0.8557457212713936</v>
      </c>
      <c r="L88" s="227">
        <f t="shared" si="42"/>
        <v>0</v>
      </c>
      <c r="M88" s="227">
        <f t="shared" si="42"/>
        <v>100</v>
      </c>
    </row>
    <row r="89" spans="1:13" ht="15">
      <c r="A89" s="155" t="s">
        <v>179</v>
      </c>
      <c r="B89" s="227">
        <f aca="true" t="shared" si="43" ref="B89:M89">+B40*100/$M40</f>
        <v>40.92827004219409</v>
      </c>
      <c r="C89" s="227">
        <f t="shared" si="43"/>
        <v>26.160337552742615</v>
      </c>
      <c r="D89" s="227">
        <f t="shared" si="43"/>
        <v>10.759493670886076</v>
      </c>
      <c r="E89" s="227">
        <f t="shared" si="43"/>
        <v>5.801687763713081</v>
      </c>
      <c r="F89" s="227">
        <f t="shared" si="43"/>
        <v>3.270042194092827</v>
      </c>
      <c r="G89" s="227">
        <f t="shared" si="43"/>
        <v>4.008438818565401</v>
      </c>
      <c r="H89" s="227">
        <f t="shared" si="43"/>
        <v>4.641350210970464</v>
      </c>
      <c r="I89" s="227">
        <f t="shared" si="43"/>
        <v>1.7932489451476794</v>
      </c>
      <c r="J89" s="227">
        <f t="shared" si="43"/>
        <v>1.8987341772151898</v>
      </c>
      <c r="K89" s="227">
        <f t="shared" si="43"/>
        <v>0.7383966244725738</v>
      </c>
      <c r="L89" s="227">
        <f t="shared" si="43"/>
        <v>0</v>
      </c>
      <c r="M89" s="227">
        <f t="shared" si="43"/>
        <v>100</v>
      </c>
    </row>
    <row r="90" spans="1:13" ht="15">
      <c r="A90" s="155" t="s">
        <v>180</v>
      </c>
      <c r="B90" s="227">
        <f aca="true" t="shared" si="44" ref="B90:M90">+B41*100/$M41</f>
        <v>56.550580431177444</v>
      </c>
      <c r="C90" s="227">
        <f t="shared" si="44"/>
        <v>26.119402985074625</v>
      </c>
      <c r="D90" s="227">
        <f t="shared" si="44"/>
        <v>6.633499170812604</v>
      </c>
      <c r="E90" s="227">
        <f t="shared" si="44"/>
        <v>3.482587064676617</v>
      </c>
      <c r="F90" s="227">
        <f t="shared" si="44"/>
        <v>2.155887230514096</v>
      </c>
      <c r="G90" s="227">
        <f t="shared" si="44"/>
        <v>1.9900497512437811</v>
      </c>
      <c r="H90" s="227">
        <f t="shared" si="44"/>
        <v>1.243781094527363</v>
      </c>
      <c r="I90" s="227">
        <f t="shared" si="44"/>
        <v>0.8291873963515755</v>
      </c>
      <c r="J90" s="227">
        <f t="shared" si="44"/>
        <v>0.8291873963515755</v>
      </c>
      <c r="K90" s="227">
        <f t="shared" si="44"/>
        <v>0.16583747927031509</v>
      </c>
      <c r="L90" s="227">
        <f t="shared" si="44"/>
        <v>0</v>
      </c>
      <c r="M90" s="227">
        <f t="shared" si="44"/>
        <v>100</v>
      </c>
    </row>
    <row r="91" spans="1:13" ht="15">
      <c r="A91" s="155" t="s">
        <v>181</v>
      </c>
      <c r="B91" s="227">
        <f aca="true" t="shared" si="45" ref="B91:M91">+B42*100/$M42</f>
        <v>77.44610281923715</v>
      </c>
      <c r="C91" s="227">
        <f t="shared" si="45"/>
        <v>0.4975124378109453</v>
      </c>
      <c r="D91" s="227">
        <f t="shared" si="45"/>
        <v>0.16583747927031509</v>
      </c>
      <c r="E91" s="227">
        <f t="shared" si="45"/>
        <v>0.4975124378109453</v>
      </c>
      <c r="F91" s="227">
        <f t="shared" si="45"/>
        <v>0.16583747927031509</v>
      </c>
      <c r="G91" s="227">
        <f t="shared" si="45"/>
        <v>0.16583747927031509</v>
      </c>
      <c r="H91" s="227">
        <f t="shared" si="45"/>
        <v>1.1608623548922057</v>
      </c>
      <c r="I91" s="227">
        <f t="shared" si="45"/>
        <v>3.1509121061359866</v>
      </c>
      <c r="J91" s="227">
        <f t="shared" si="45"/>
        <v>5.223880597014926</v>
      </c>
      <c r="K91" s="227">
        <f t="shared" si="45"/>
        <v>11.525704809286898</v>
      </c>
      <c r="L91" s="227">
        <f t="shared" si="45"/>
        <v>0</v>
      </c>
      <c r="M91" s="227">
        <f t="shared" si="45"/>
        <v>100</v>
      </c>
    </row>
    <row r="92" spans="1:13" ht="15">
      <c r="A92" s="155" t="s">
        <v>182</v>
      </c>
      <c r="B92" s="227">
        <f aca="true" t="shared" si="46" ref="B92:M92">+B43*100/$M43</f>
        <v>11.267605633802816</v>
      </c>
      <c r="C92" s="227">
        <f t="shared" si="46"/>
        <v>10.422535211267606</v>
      </c>
      <c r="D92" s="227">
        <f t="shared" si="46"/>
        <v>7.746478873239437</v>
      </c>
      <c r="E92" s="227">
        <f t="shared" si="46"/>
        <v>10.985915492957746</v>
      </c>
      <c r="F92" s="227">
        <f t="shared" si="46"/>
        <v>7.464788732394366</v>
      </c>
      <c r="G92" s="227">
        <f t="shared" si="46"/>
        <v>9.71830985915493</v>
      </c>
      <c r="H92" s="227">
        <f t="shared" si="46"/>
        <v>12.67605633802817</v>
      </c>
      <c r="I92" s="227">
        <f t="shared" si="46"/>
        <v>10.140845070422536</v>
      </c>
      <c r="J92" s="227">
        <f t="shared" si="46"/>
        <v>9.577464788732394</v>
      </c>
      <c r="K92" s="227">
        <f t="shared" si="46"/>
        <v>10</v>
      </c>
      <c r="L92" s="227">
        <f t="shared" si="46"/>
        <v>0</v>
      </c>
      <c r="M92" s="227">
        <f t="shared" si="46"/>
        <v>100</v>
      </c>
    </row>
    <row r="93" spans="1:13" ht="15">
      <c r="A93" s="155" t="s">
        <v>183</v>
      </c>
      <c r="B93" s="227">
        <f aca="true" t="shared" si="47" ref="B93:M93">+B44*100/$M44</f>
        <v>0.09671179883945841</v>
      </c>
      <c r="C93" s="227">
        <f t="shared" si="47"/>
        <v>0.19342359767891681</v>
      </c>
      <c r="D93" s="227">
        <f t="shared" si="47"/>
        <v>0.6769825918762089</v>
      </c>
      <c r="E93" s="227">
        <f t="shared" si="47"/>
        <v>0.6769825918762089</v>
      </c>
      <c r="F93" s="227">
        <f t="shared" si="47"/>
        <v>0.9671179883945842</v>
      </c>
      <c r="G93" s="227">
        <f t="shared" si="47"/>
        <v>1.3539651837524178</v>
      </c>
      <c r="H93" s="227">
        <f t="shared" si="47"/>
        <v>5.1257253384912955</v>
      </c>
      <c r="I93" s="227">
        <f t="shared" si="47"/>
        <v>17.214700193423596</v>
      </c>
      <c r="J93" s="227">
        <f t="shared" si="47"/>
        <v>34.71953578336557</v>
      </c>
      <c r="K93" s="227">
        <f t="shared" si="47"/>
        <v>38.97485493230174</v>
      </c>
      <c r="L93" s="227">
        <f t="shared" si="47"/>
        <v>0</v>
      </c>
      <c r="M93" s="227">
        <f t="shared" si="47"/>
        <v>100</v>
      </c>
    </row>
    <row r="94" spans="1:13" ht="15">
      <c r="A94" s="155" t="s">
        <v>184</v>
      </c>
      <c r="B94" s="227">
        <f aca="true" t="shared" si="48" ref="B94:M94">+B45*100/$M45</f>
        <v>25.091074681238617</v>
      </c>
      <c r="C94" s="227">
        <f t="shared" si="48"/>
        <v>30.46448087431694</v>
      </c>
      <c r="D94" s="227">
        <f t="shared" si="48"/>
        <v>13.342440801457196</v>
      </c>
      <c r="E94" s="227">
        <f t="shared" si="48"/>
        <v>7.6502732240437155</v>
      </c>
      <c r="F94" s="227">
        <f t="shared" si="48"/>
        <v>6.375227686703097</v>
      </c>
      <c r="G94" s="227">
        <f t="shared" si="48"/>
        <v>5.054644808743169</v>
      </c>
      <c r="H94" s="227">
        <f t="shared" si="48"/>
        <v>4.781420765027322</v>
      </c>
      <c r="I94" s="227">
        <f t="shared" si="48"/>
        <v>3.8251366120218577</v>
      </c>
      <c r="J94" s="227">
        <f t="shared" si="48"/>
        <v>2.276867030965392</v>
      </c>
      <c r="K94" s="227">
        <f t="shared" si="48"/>
        <v>1.138433515482696</v>
      </c>
      <c r="L94" s="227">
        <f t="shared" si="48"/>
        <v>0</v>
      </c>
      <c r="M94" s="227">
        <f t="shared" si="48"/>
        <v>100</v>
      </c>
    </row>
    <row r="95" spans="1:13" ht="15">
      <c r="A95" s="155" t="s">
        <v>185</v>
      </c>
      <c r="B95" s="227">
        <f aca="true" t="shared" si="49" ref="B95:M95">+B46*100/$M46</f>
        <v>24.197396963123644</v>
      </c>
      <c r="C95" s="227">
        <f t="shared" si="49"/>
        <v>28.93709327548807</v>
      </c>
      <c r="D95" s="227">
        <f t="shared" si="49"/>
        <v>12.885032537960955</v>
      </c>
      <c r="E95" s="227">
        <f t="shared" si="49"/>
        <v>8.123644251626898</v>
      </c>
      <c r="F95" s="227">
        <f t="shared" si="49"/>
        <v>6.540130151843818</v>
      </c>
      <c r="G95" s="227">
        <f t="shared" si="49"/>
        <v>5.683297180043384</v>
      </c>
      <c r="H95" s="227">
        <f t="shared" si="49"/>
        <v>5.260303687635575</v>
      </c>
      <c r="I95" s="227">
        <f t="shared" si="49"/>
        <v>3.8720173535791758</v>
      </c>
      <c r="J95" s="227">
        <f t="shared" si="49"/>
        <v>2.8308026030368763</v>
      </c>
      <c r="K95" s="227">
        <f t="shared" si="49"/>
        <v>1.6594360086767896</v>
      </c>
      <c r="L95" s="227">
        <f t="shared" si="49"/>
        <v>0.010845986984815618</v>
      </c>
      <c r="M95" s="227">
        <f t="shared" si="49"/>
        <v>100</v>
      </c>
    </row>
    <row r="96" spans="1:13" ht="15.75" thickBot="1">
      <c r="A96" s="156" t="s">
        <v>186</v>
      </c>
      <c r="B96" s="228">
        <f aca="true" t="shared" si="50" ref="B96:M96">+B47*100/$M47</f>
        <v>29.166666666666668</v>
      </c>
      <c r="C96" s="228">
        <f t="shared" si="50"/>
        <v>26.50709219858156</v>
      </c>
      <c r="D96" s="228">
        <f t="shared" si="50"/>
        <v>14.627659574468085</v>
      </c>
      <c r="E96" s="228">
        <f t="shared" si="50"/>
        <v>8.421985815602836</v>
      </c>
      <c r="F96" s="228">
        <f t="shared" si="50"/>
        <v>5.851063829787234</v>
      </c>
      <c r="G96" s="228">
        <f t="shared" si="50"/>
        <v>4.609929078014185</v>
      </c>
      <c r="H96" s="228">
        <f t="shared" si="50"/>
        <v>3.723404255319149</v>
      </c>
      <c r="I96" s="228">
        <f t="shared" si="50"/>
        <v>3.368794326241135</v>
      </c>
      <c r="J96" s="228">
        <f t="shared" si="50"/>
        <v>2.5709219858156027</v>
      </c>
      <c r="K96" s="228">
        <f t="shared" si="50"/>
        <v>1.1524822695035462</v>
      </c>
      <c r="L96" s="228">
        <f t="shared" si="50"/>
        <v>0</v>
      </c>
      <c r="M96" s="228">
        <f t="shared" si="50"/>
        <v>100</v>
      </c>
    </row>
    <row r="97" ht="15.75" thickTop="1"/>
    <row r="99" spans="1:13" ht="17.25" thickBot="1">
      <c r="A99" s="521" t="s">
        <v>187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30"/>
    </row>
    <row r="100" spans="1:13" ht="15.75" thickTop="1">
      <c r="A100" s="531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28" t="s">
        <v>0</v>
      </c>
    </row>
    <row r="101" spans="1:13" ht="15.75" thickBot="1">
      <c r="A101" s="532"/>
      <c r="B101" s="144" t="s">
        <v>41</v>
      </c>
      <c r="C101" s="144" t="s">
        <v>42</v>
      </c>
      <c r="D101" s="144" t="s">
        <v>43</v>
      </c>
      <c r="E101" s="144" t="s">
        <v>44</v>
      </c>
      <c r="F101" s="144" t="s">
        <v>45</v>
      </c>
      <c r="G101" s="144" t="s">
        <v>46</v>
      </c>
      <c r="H101" s="144" t="s">
        <v>47</v>
      </c>
      <c r="I101" s="144" t="s">
        <v>48</v>
      </c>
      <c r="J101" s="144" t="s">
        <v>49</v>
      </c>
      <c r="K101" s="144" t="s">
        <v>50</v>
      </c>
      <c r="L101" s="144" t="s">
        <v>135</v>
      </c>
      <c r="M101" s="529"/>
    </row>
    <row r="102" spans="1:13" ht="16.5" thickBot="1" thickTop="1">
      <c r="A102" s="162" t="s">
        <v>232</v>
      </c>
      <c r="B102" s="226">
        <f aca="true" t="shared" si="51" ref="B102:M102">+B4*100/B4</f>
        <v>100</v>
      </c>
      <c r="C102" s="226">
        <f t="shared" si="51"/>
        <v>100</v>
      </c>
      <c r="D102" s="226">
        <f t="shared" si="51"/>
        <v>100</v>
      </c>
      <c r="E102" s="226">
        <f t="shared" si="51"/>
        <v>100</v>
      </c>
      <c r="F102" s="226">
        <f t="shared" si="51"/>
        <v>100</v>
      </c>
      <c r="G102" s="226">
        <f t="shared" si="51"/>
        <v>100</v>
      </c>
      <c r="H102" s="226">
        <f t="shared" si="51"/>
        <v>100</v>
      </c>
      <c r="I102" s="226">
        <f t="shared" si="51"/>
        <v>100</v>
      </c>
      <c r="J102" s="226">
        <f t="shared" si="51"/>
        <v>100</v>
      </c>
      <c r="K102" s="226">
        <f t="shared" si="51"/>
        <v>100</v>
      </c>
      <c r="L102" s="226">
        <f t="shared" si="51"/>
        <v>100</v>
      </c>
      <c r="M102" s="226">
        <f t="shared" si="51"/>
        <v>100</v>
      </c>
    </row>
    <row r="103" spans="1:13" ht="15.75" thickTop="1">
      <c r="A103" s="154" t="s">
        <v>173</v>
      </c>
      <c r="B103" s="227">
        <f aca="true" t="shared" si="52" ref="B103:M103">+B5*100/B$4</f>
        <v>1.4711686033764526</v>
      </c>
      <c r="C103" s="227">
        <f t="shared" si="52"/>
        <v>3.8076750783933107</v>
      </c>
      <c r="D103" s="227">
        <f t="shared" si="52"/>
        <v>6.144090958784301</v>
      </c>
      <c r="E103" s="227">
        <f t="shared" si="52"/>
        <v>11.004543160020193</v>
      </c>
      <c r="F103" s="227">
        <f t="shared" si="52"/>
        <v>13.915986462273542</v>
      </c>
      <c r="G103" s="227">
        <f t="shared" si="52"/>
        <v>18.964546989307824</v>
      </c>
      <c r="H103" s="227">
        <f t="shared" si="52"/>
        <v>21.396396396396398</v>
      </c>
      <c r="I103" s="227">
        <f t="shared" si="52"/>
        <v>26.535087719298247</v>
      </c>
      <c r="J103" s="227">
        <f t="shared" si="52"/>
        <v>29.770403241366004</v>
      </c>
      <c r="K103" s="227">
        <f t="shared" si="52"/>
        <v>25.82402615091256</v>
      </c>
      <c r="L103" s="227">
        <f t="shared" si="52"/>
        <v>50</v>
      </c>
      <c r="M103" s="227">
        <f t="shared" si="52"/>
        <v>8.52519381594029</v>
      </c>
    </row>
    <row r="104" spans="1:13" ht="15">
      <c r="A104" s="155" t="s">
        <v>174</v>
      </c>
      <c r="B104" s="227">
        <f aca="true" t="shared" si="53" ref="B104:M116">+B6*100/B$4</f>
        <v>1.6049112036834028</v>
      </c>
      <c r="C104" s="227">
        <f t="shared" si="53"/>
        <v>4.1959086157981185</v>
      </c>
      <c r="D104" s="227">
        <f t="shared" si="53"/>
        <v>5.4444080026238115</v>
      </c>
      <c r="E104" s="227">
        <f t="shared" si="53"/>
        <v>4.13932357395255</v>
      </c>
      <c r="F104" s="227">
        <f t="shared" si="53"/>
        <v>2.448735815249851</v>
      </c>
      <c r="G104" s="227">
        <f t="shared" si="53"/>
        <v>0.5815044081785782</v>
      </c>
      <c r="H104" s="227">
        <f t="shared" si="53"/>
        <v>0.07507507507507508</v>
      </c>
      <c r="I104" s="227">
        <f t="shared" si="53"/>
        <v>0</v>
      </c>
      <c r="J104" s="227">
        <f t="shared" si="53"/>
        <v>0</v>
      </c>
      <c r="K104" s="227">
        <f t="shared" si="53"/>
        <v>0.05448106782892945</v>
      </c>
      <c r="L104" s="227">
        <f t="shared" si="53"/>
        <v>0</v>
      </c>
      <c r="M104" s="227">
        <f t="shared" si="53"/>
        <v>2.2373444282993837</v>
      </c>
    </row>
    <row r="105" spans="1:13" ht="15">
      <c r="A105" s="155" t="s">
        <v>175</v>
      </c>
      <c r="B105" s="227">
        <f t="shared" si="53"/>
        <v>3.5014251260688445</v>
      </c>
      <c r="C105" s="227">
        <f t="shared" si="53"/>
        <v>13.911701757005625</v>
      </c>
      <c r="D105" s="227">
        <f t="shared" si="53"/>
        <v>24.488903465617142</v>
      </c>
      <c r="E105" s="227">
        <f t="shared" si="53"/>
        <v>31.88625273430927</v>
      </c>
      <c r="F105" s="227">
        <f t="shared" si="53"/>
        <v>35.118455106510055</v>
      </c>
      <c r="G105" s="227">
        <f t="shared" si="53"/>
        <v>34.890264490714685</v>
      </c>
      <c r="H105" s="227">
        <f t="shared" si="53"/>
        <v>33.6524024024024</v>
      </c>
      <c r="I105" s="227">
        <f t="shared" si="53"/>
        <v>29.806286549707604</v>
      </c>
      <c r="J105" s="227">
        <f t="shared" si="53"/>
        <v>22.728149720239244</v>
      </c>
      <c r="K105" s="227">
        <f t="shared" si="53"/>
        <v>13.701988558975756</v>
      </c>
      <c r="L105" s="227">
        <f t="shared" si="53"/>
        <v>0</v>
      </c>
      <c r="M105" s="227">
        <f t="shared" si="53"/>
        <v>15.573866661853232</v>
      </c>
    </row>
    <row r="106" spans="1:13" ht="15">
      <c r="A106" s="155" t="s">
        <v>176</v>
      </c>
      <c r="B106" s="227">
        <f t="shared" si="53"/>
        <v>71.54571365928524</v>
      </c>
      <c r="C106" s="227">
        <f t="shared" si="53"/>
        <v>34.21930217510328</v>
      </c>
      <c r="D106" s="227">
        <f t="shared" si="53"/>
        <v>14.944790641740461</v>
      </c>
      <c r="E106" s="227">
        <f t="shared" si="53"/>
        <v>3.9542318694262155</v>
      </c>
      <c r="F106" s="227">
        <f t="shared" si="53"/>
        <v>1.4533147521401553</v>
      </c>
      <c r="G106" s="227">
        <f t="shared" si="53"/>
        <v>0.22509848058525606</v>
      </c>
      <c r="H106" s="227">
        <f t="shared" si="53"/>
        <v>0.15015015015015015</v>
      </c>
      <c r="I106" s="227">
        <f t="shared" si="53"/>
        <v>0.10964912280701754</v>
      </c>
      <c r="J106" s="227">
        <f t="shared" si="53"/>
        <v>0.09646922631680493</v>
      </c>
      <c r="K106" s="227">
        <f t="shared" si="53"/>
        <v>0.08172160174339417</v>
      </c>
      <c r="L106" s="227">
        <f t="shared" si="53"/>
        <v>0</v>
      </c>
      <c r="M106" s="227">
        <f t="shared" si="53"/>
        <v>37.19822023266938</v>
      </c>
    </row>
    <row r="107" spans="1:13" ht="15">
      <c r="A107" s="155" t="s">
        <v>177</v>
      </c>
      <c r="B107" s="227">
        <f t="shared" si="53"/>
        <v>0.6226704670028502</v>
      </c>
      <c r="C107" s="227">
        <f t="shared" si="53"/>
        <v>2.423970932258225</v>
      </c>
      <c r="D107" s="227">
        <f t="shared" si="53"/>
        <v>3.6405378812725484</v>
      </c>
      <c r="E107" s="227">
        <f t="shared" si="53"/>
        <v>3.264344607100791</v>
      </c>
      <c r="F107" s="227">
        <f t="shared" si="53"/>
        <v>2.9862631893290863</v>
      </c>
      <c r="G107" s="227">
        <f t="shared" si="53"/>
        <v>2.3447758394297504</v>
      </c>
      <c r="H107" s="227">
        <f t="shared" si="53"/>
        <v>1.7454954954954955</v>
      </c>
      <c r="I107" s="227">
        <f t="shared" si="53"/>
        <v>1.0051169590643274</v>
      </c>
      <c r="J107" s="227">
        <f t="shared" si="53"/>
        <v>0.6945784294809956</v>
      </c>
      <c r="K107" s="227">
        <f t="shared" si="53"/>
        <v>0.24516480523018253</v>
      </c>
      <c r="L107" s="227">
        <f t="shared" si="53"/>
        <v>0</v>
      </c>
      <c r="M107" s="227">
        <f t="shared" si="53"/>
        <v>1.5938484309708396</v>
      </c>
    </row>
    <row r="108" spans="1:13" ht="24">
      <c r="A108" s="155" t="s">
        <v>178</v>
      </c>
      <c r="B108" s="227">
        <f t="shared" si="53"/>
        <v>0.5656654242490682</v>
      </c>
      <c r="C108" s="227">
        <f t="shared" si="53"/>
        <v>2.080533572246279</v>
      </c>
      <c r="D108" s="227">
        <f t="shared" si="53"/>
        <v>2.940854925112059</v>
      </c>
      <c r="E108" s="227">
        <f t="shared" si="53"/>
        <v>2.1537943799427897</v>
      </c>
      <c r="F108" s="227">
        <f t="shared" si="53"/>
        <v>2.0704758112681665</v>
      </c>
      <c r="G108" s="227">
        <f t="shared" si="53"/>
        <v>1.5381729506659163</v>
      </c>
      <c r="H108" s="227">
        <f t="shared" si="53"/>
        <v>1.144894894894895</v>
      </c>
      <c r="I108" s="227">
        <f t="shared" si="53"/>
        <v>0.7675438596491229</v>
      </c>
      <c r="J108" s="227">
        <f t="shared" si="53"/>
        <v>0.5016399768473857</v>
      </c>
      <c r="K108" s="227">
        <f t="shared" si="53"/>
        <v>0.19068373740125308</v>
      </c>
      <c r="L108" s="227">
        <f t="shared" si="53"/>
        <v>0</v>
      </c>
      <c r="M108" s="227">
        <f t="shared" si="53"/>
        <v>1.2590139078167164</v>
      </c>
    </row>
    <row r="109" spans="1:13" ht="15">
      <c r="A109" s="155" t="s">
        <v>179</v>
      </c>
      <c r="B109" s="227">
        <f t="shared" si="53"/>
        <v>1.427318570488928</v>
      </c>
      <c r="C109" s="227">
        <f t="shared" si="53"/>
        <v>2.269672987905032</v>
      </c>
      <c r="D109" s="227">
        <f t="shared" si="53"/>
        <v>2.492620531321745</v>
      </c>
      <c r="E109" s="227">
        <f t="shared" si="53"/>
        <v>2.4230186774356386</v>
      </c>
      <c r="F109" s="227">
        <f t="shared" si="53"/>
        <v>2.2695600238901057</v>
      </c>
      <c r="G109" s="227">
        <f t="shared" si="53"/>
        <v>2.663665353592197</v>
      </c>
      <c r="H109" s="227">
        <f t="shared" si="53"/>
        <v>3.0405405405405403</v>
      </c>
      <c r="I109" s="227">
        <f t="shared" si="53"/>
        <v>2.6498538011695905</v>
      </c>
      <c r="J109" s="227">
        <f t="shared" si="53"/>
        <v>1.9293845263360987</v>
      </c>
      <c r="K109" s="227">
        <f t="shared" si="53"/>
        <v>1.3347861618087715</v>
      </c>
      <c r="L109" s="227">
        <f t="shared" si="53"/>
        <v>0</v>
      </c>
      <c r="M109" s="227">
        <f t="shared" si="53"/>
        <v>1.9774189763630292</v>
      </c>
    </row>
    <row r="110" spans="1:13" ht="15">
      <c r="A110" s="155" t="s">
        <v>180</v>
      </c>
      <c r="B110" s="227">
        <f t="shared" si="53"/>
        <v>2.587151940363955</v>
      </c>
      <c r="C110" s="227">
        <f t="shared" si="53"/>
        <v>3.260166243591658</v>
      </c>
      <c r="D110" s="227">
        <f t="shared" si="53"/>
        <v>2.077183776101454</v>
      </c>
      <c r="E110" s="227">
        <f t="shared" si="53"/>
        <v>1.8004374894834259</v>
      </c>
      <c r="F110" s="227">
        <f t="shared" si="53"/>
        <v>1.6125821222377066</v>
      </c>
      <c r="G110" s="227">
        <f t="shared" si="53"/>
        <v>1.6882386043894204</v>
      </c>
      <c r="H110" s="227">
        <f t="shared" si="53"/>
        <v>1.951951951951952</v>
      </c>
      <c r="I110" s="227">
        <f t="shared" si="53"/>
        <v>1.4254385964912282</v>
      </c>
      <c r="J110" s="227">
        <f t="shared" si="53"/>
        <v>0.9646922631680493</v>
      </c>
      <c r="K110" s="227">
        <f t="shared" si="53"/>
        <v>0.8716970852628712</v>
      </c>
      <c r="L110" s="227">
        <f t="shared" si="53"/>
        <v>0</v>
      </c>
      <c r="M110" s="227">
        <f t="shared" si="53"/>
        <v>2.316766094168825</v>
      </c>
    </row>
    <row r="111" spans="1:13" ht="15">
      <c r="A111" s="155" t="s">
        <v>181</v>
      </c>
      <c r="B111" s="227">
        <f t="shared" si="53"/>
        <v>3.6899802674852005</v>
      </c>
      <c r="C111" s="227">
        <f t="shared" si="53"/>
        <v>0.0746602956547708</v>
      </c>
      <c r="D111" s="227">
        <f t="shared" si="53"/>
        <v>0.07652782333005356</v>
      </c>
      <c r="E111" s="227">
        <f t="shared" si="53"/>
        <v>0.11778563015312132</v>
      </c>
      <c r="F111" s="227">
        <f t="shared" si="53"/>
        <v>0.13935894883535735</v>
      </c>
      <c r="G111" s="227">
        <f t="shared" si="53"/>
        <v>0.3376477208778841</v>
      </c>
      <c r="H111" s="227">
        <f t="shared" si="53"/>
        <v>1.4827327327327327</v>
      </c>
      <c r="I111" s="227">
        <f t="shared" si="53"/>
        <v>3.929093567251462</v>
      </c>
      <c r="J111" s="227">
        <f t="shared" si="53"/>
        <v>6.791433532703068</v>
      </c>
      <c r="K111" s="227">
        <f t="shared" si="53"/>
        <v>15.418142195587034</v>
      </c>
      <c r="L111" s="227">
        <f t="shared" si="53"/>
        <v>0</v>
      </c>
      <c r="M111" s="227">
        <f t="shared" si="53"/>
        <v>2.6615283255566284</v>
      </c>
    </row>
    <row r="112" spans="1:13" ht="15">
      <c r="A112" s="155" t="s">
        <v>182</v>
      </c>
      <c r="B112" s="227">
        <f t="shared" si="53"/>
        <v>0.3091427318570489</v>
      </c>
      <c r="C112" s="227">
        <f t="shared" si="53"/>
        <v>0.6520332487183316</v>
      </c>
      <c r="D112" s="227">
        <f t="shared" si="53"/>
        <v>1.0823220728107577</v>
      </c>
      <c r="E112" s="227">
        <f t="shared" si="53"/>
        <v>2.0191822311963654</v>
      </c>
      <c r="F112" s="227">
        <f t="shared" si="53"/>
        <v>1.7917579135974517</v>
      </c>
      <c r="G112" s="227">
        <f t="shared" si="53"/>
        <v>2.7949728006002625</v>
      </c>
      <c r="H112" s="227">
        <f t="shared" si="53"/>
        <v>2.8716216216216215</v>
      </c>
      <c r="I112" s="227">
        <f t="shared" si="53"/>
        <v>3.3077485380116958</v>
      </c>
      <c r="J112" s="227">
        <f t="shared" si="53"/>
        <v>4.49546594636311</v>
      </c>
      <c r="K112" s="227">
        <f t="shared" si="53"/>
        <v>6.3470444020702805</v>
      </c>
      <c r="L112" s="227">
        <f t="shared" si="53"/>
        <v>0</v>
      </c>
      <c r="M112" s="227">
        <f t="shared" si="53"/>
        <v>1.3808539634118826</v>
      </c>
    </row>
    <row r="113" spans="1:13" ht="15">
      <c r="A113" s="155" t="s">
        <v>183</v>
      </c>
      <c r="B113" s="227">
        <f t="shared" si="53"/>
        <v>0.0065775049331287</v>
      </c>
      <c r="C113" s="227">
        <f t="shared" si="53"/>
        <v>0.019909412174605543</v>
      </c>
      <c r="D113" s="227">
        <f t="shared" si="53"/>
        <v>0.08746036952006123</v>
      </c>
      <c r="E113" s="227">
        <f t="shared" si="53"/>
        <v>0.11778563015312132</v>
      </c>
      <c r="F113" s="227">
        <f t="shared" si="53"/>
        <v>0.2787178976707147</v>
      </c>
      <c r="G113" s="227">
        <f t="shared" si="53"/>
        <v>0.5252297880322642</v>
      </c>
      <c r="H113" s="227">
        <f t="shared" si="53"/>
        <v>1.6141141141141142</v>
      </c>
      <c r="I113" s="227">
        <f t="shared" si="53"/>
        <v>5.445906432748538</v>
      </c>
      <c r="J113" s="227">
        <f t="shared" si="53"/>
        <v>12.077947134863978</v>
      </c>
      <c r="K113" s="227">
        <f t="shared" si="53"/>
        <v>23.072732225551622</v>
      </c>
      <c r="L113" s="227">
        <f t="shared" si="53"/>
        <v>0</v>
      </c>
      <c r="M113" s="227">
        <f t="shared" si="53"/>
        <v>1.733738865172697</v>
      </c>
    </row>
    <row r="114" spans="1:13" ht="15">
      <c r="A114" s="155" t="s">
        <v>184</v>
      </c>
      <c r="B114" s="227">
        <f t="shared" si="53"/>
        <v>2.2692392019294014</v>
      </c>
      <c r="C114" s="227">
        <f t="shared" si="53"/>
        <v>6.590015429794435</v>
      </c>
      <c r="D114" s="227">
        <f t="shared" si="53"/>
        <v>7.466929047775227</v>
      </c>
      <c r="E114" s="227">
        <f t="shared" si="53"/>
        <v>7.555106848393067</v>
      </c>
      <c r="F114" s="227">
        <f t="shared" si="53"/>
        <v>6.828588492932511</v>
      </c>
      <c r="G114" s="227">
        <f t="shared" si="53"/>
        <v>7.015569311573813</v>
      </c>
      <c r="H114" s="227">
        <f t="shared" si="53"/>
        <v>6.5503003003003</v>
      </c>
      <c r="I114" s="227">
        <f t="shared" si="53"/>
        <v>4.806286549707602</v>
      </c>
      <c r="J114" s="227">
        <f t="shared" si="53"/>
        <v>3.9166505884622804</v>
      </c>
      <c r="K114" s="227">
        <f t="shared" si="53"/>
        <v>1.7161536366112775</v>
      </c>
      <c r="L114" s="227">
        <f t="shared" si="53"/>
        <v>0</v>
      </c>
      <c r="M114" s="227">
        <f t="shared" si="53"/>
        <v>4.590211279681592</v>
      </c>
    </row>
    <row r="115" spans="1:13" ht="15">
      <c r="A115" s="155" t="s">
        <v>185</v>
      </c>
      <c r="B115" s="227">
        <f t="shared" si="53"/>
        <v>9.125191843893884</v>
      </c>
      <c r="C115" s="227">
        <f t="shared" si="53"/>
        <v>23.786770195609975</v>
      </c>
      <c r="D115" s="227">
        <f t="shared" si="53"/>
        <v>26.172515578878322</v>
      </c>
      <c r="E115" s="227">
        <f t="shared" si="53"/>
        <v>26.602725896012114</v>
      </c>
      <c r="F115" s="227">
        <f t="shared" si="53"/>
        <v>26.677284491339837</v>
      </c>
      <c r="G115" s="227">
        <f t="shared" si="53"/>
        <v>24.51697617707747</v>
      </c>
      <c r="H115" s="227">
        <f t="shared" si="53"/>
        <v>22.56006006006006</v>
      </c>
      <c r="I115" s="227">
        <f t="shared" si="53"/>
        <v>18.475877192982455</v>
      </c>
      <c r="J115" s="227">
        <f t="shared" si="53"/>
        <v>14.759791626471156</v>
      </c>
      <c r="K115" s="227">
        <f t="shared" si="53"/>
        <v>10.596567692726778</v>
      </c>
      <c r="L115" s="227">
        <f t="shared" si="53"/>
        <v>50</v>
      </c>
      <c r="M115" s="227">
        <f t="shared" si="53"/>
        <v>17.085585870163627</v>
      </c>
    </row>
    <row r="116" spans="1:13" ht="15.75" thickBot="1">
      <c r="A116" s="156" t="s">
        <v>186</v>
      </c>
      <c r="B116" s="228">
        <f t="shared" si="53"/>
        <v>1.2738434553825915</v>
      </c>
      <c r="C116" s="228">
        <f t="shared" si="53"/>
        <v>2.707680055746354</v>
      </c>
      <c r="D116" s="228">
        <f t="shared" si="53"/>
        <v>2.940854925112059</v>
      </c>
      <c r="E116" s="228">
        <f t="shared" si="53"/>
        <v>2.961467272421336</v>
      </c>
      <c r="F116" s="228">
        <f t="shared" si="53"/>
        <v>2.4089189727254627</v>
      </c>
      <c r="G116" s="228">
        <f t="shared" si="53"/>
        <v>1.9133370849746765</v>
      </c>
      <c r="H116" s="228">
        <f t="shared" si="53"/>
        <v>1.7642642642642643</v>
      </c>
      <c r="I116" s="228">
        <f t="shared" si="53"/>
        <v>1.7361111111111112</v>
      </c>
      <c r="J116" s="228">
        <f t="shared" si="53"/>
        <v>1.2733937873818253</v>
      </c>
      <c r="K116" s="228">
        <f t="shared" si="53"/>
        <v>0.5448106782892945</v>
      </c>
      <c r="L116" s="228">
        <f>+L18*100/L$4</f>
        <v>0</v>
      </c>
      <c r="M116" s="228">
        <f>+M18*100/M$4</f>
        <v>1.8664091479318778</v>
      </c>
    </row>
    <row r="117" spans="1:13" ht="16.5" thickBot="1" thickTop="1">
      <c r="A117" s="166" t="s">
        <v>233</v>
      </c>
      <c r="B117" s="232">
        <f aca="true" t="shared" si="54" ref="B117:M117">+B19*100/B19</f>
        <v>100</v>
      </c>
      <c r="C117" s="232">
        <f t="shared" si="54"/>
        <v>100</v>
      </c>
      <c r="D117" s="232">
        <f t="shared" si="54"/>
        <v>100</v>
      </c>
      <c r="E117" s="232">
        <f t="shared" si="54"/>
        <v>100</v>
      </c>
      <c r="F117" s="232">
        <f t="shared" si="54"/>
        <v>100</v>
      </c>
      <c r="G117" s="232">
        <f t="shared" si="54"/>
        <v>100</v>
      </c>
      <c r="H117" s="232">
        <f t="shared" si="54"/>
        <v>100</v>
      </c>
      <c r="I117" s="232">
        <f t="shared" si="54"/>
        <v>100</v>
      </c>
      <c r="J117" s="232">
        <f t="shared" si="54"/>
        <v>100</v>
      </c>
      <c r="K117" s="232">
        <f t="shared" si="54"/>
        <v>100</v>
      </c>
      <c r="L117" s="232">
        <f t="shared" si="54"/>
        <v>100</v>
      </c>
      <c r="M117" s="232">
        <f t="shared" si="54"/>
        <v>100</v>
      </c>
    </row>
    <row r="118" spans="1:13" ht="15.75" thickTop="1">
      <c r="A118" s="154" t="s">
        <v>173</v>
      </c>
      <c r="B118" s="227">
        <f aca="true" t="shared" si="55" ref="B118:M130">+B20*100/B$4</f>
        <v>0.695023021267266</v>
      </c>
      <c r="C118" s="227">
        <f t="shared" si="55"/>
        <v>1.816733860932756</v>
      </c>
      <c r="D118" s="227">
        <f t="shared" si="55"/>
        <v>2.8533945555919975</v>
      </c>
      <c r="E118" s="227">
        <f t="shared" si="55"/>
        <v>5.115261652364126</v>
      </c>
      <c r="F118" s="227">
        <f t="shared" si="55"/>
        <v>6.967947441767868</v>
      </c>
      <c r="G118" s="227">
        <f t="shared" si="55"/>
        <v>10.80472706809229</v>
      </c>
      <c r="H118" s="227">
        <f t="shared" si="55"/>
        <v>12.81906906906907</v>
      </c>
      <c r="I118" s="227">
        <f t="shared" si="55"/>
        <v>17.83625730994152</v>
      </c>
      <c r="J118" s="227">
        <f t="shared" si="55"/>
        <v>20.49006366968937</v>
      </c>
      <c r="K118" s="227">
        <f t="shared" si="55"/>
        <v>17.134295832198312</v>
      </c>
      <c r="L118" s="227">
        <f t="shared" si="55"/>
        <v>50</v>
      </c>
      <c r="M118" s="227">
        <f t="shared" si="55"/>
        <v>4.98551457116813</v>
      </c>
    </row>
    <row r="119" spans="1:13" ht="15">
      <c r="A119" s="155" t="s">
        <v>174</v>
      </c>
      <c r="B119" s="227">
        <f t="shared" si="55"/>
        <v>1.5764086823065118</v>
      </c>
      <c r="C119" s="227">
        <f t="shared" si="55"/>
        <v>4.146135085361605</v>
      </c>
      <c r="D119" s="227">
        <f t="shared" si="55"/>
        <v>5.378812725483765</v>
      </c>
      <c r="E119" s="227">
        <f t="shared" si="55"/>
        <v>4.038364462392731</v>
      </c>
      <c r="F119" s="227">
        <f t="shared" si="55"/>
        <v>2.428827393987657</v>
      </c>
      <c r="G119" s="227">
        <f t="shared" si="55"/>
        <v>0.5815044081785782</v>
      </c>
      <c r="H119" s="227">
        <f t="shared" si="55"/>
        <v>0.07507507507507508</v>
      </c>
      <c r="I119" s="227">
        <f t="shared" si="55"/>
        <v>0</v>
      </c>
      <c r="J119" s="227">
        <f t="shared" si="55"/>
        <v>0</v>
      </c>
      <c r="K119" s="227">
        <f t="shared" si="55"/>
        <v>0.05448106782892945</v>
      </c>
      <c r="L119" s="227">
        <f t="shared" si="55"/>
        <v>0</v>
      </c>
      <c r="M119" s="227">
        <f t="shared" si="55"/>
        <v>2.2048537468073395</v>
      </c>
    </row>
    <row r="120" spans="1:13" ht="15">
      <c r="A120" s="155" t="s">
        <v>175</v>
      </c>
      <c r="B120" s="227">
        <f t="shared" si="55"/>
        <v>2.6090769568077175</v>
      </c>
      <c r="C120" s="227">
        <f t="shared" si="55"/>
        <v>11.950624657806978</v>
      </c>
      <c r="D120" s="227">
        <f t="shared" si="55"/>
        <v>21.89789001858533</v>
      </c>
      <c r="E120" s="227">
        <f t="shared" si="55"/>
        <v>29.00891805485445</v>
      </c>
      <c r="F120" s="227">
        <f t="shared" si="55"/>
        <v>32.012741389607804</v>
      </c>
      <c r="G120" s="227">
        <f t="shared" si="55"/>
        <v>32.17032451697618</v>
      </c>
      <c r="H120" s="227">
        <f t="shared" si="55"/>
        <v>30.424174174174173</v>
      </c>
      <c r="I120" s="227">
        <f t="shared" si="55"/>
        <v>27.24780701754386</v>
      </c>
      <c r="J120" s="227">
        <f t="shared" si="55"/>
        <v>20.798765193903144</v>
      </c>
      <c r="K120" s="227">
        <f t="shared" si="55"/>
        <v>12.176518659765732</v>
      </c>
      <c r="L120" s="227">
        <f t="shared" si="55"/>
        <v>0</v>
      </c>
      <c r="M120" s="227">
        <f t="shared" si="55"/>
        <v>13.788684217651465</v>
      </c>
    </row>
    <row r="121" spans="1:13" ht="15">
      <c r="A121" s="155" t="s">
        <v>176</v>
      </c>
      <c r="B121" s="227">
        <f t="shared" si="55"/>
        <v>38.03113352335014</v>
      </c>
      <c r="C121" s="227">
        <f t="shared" si="55"/>
        <v>19.610770991986463</v>
      </c>
      <c r="D121" s="227">
        <f t="shared" si="55"/>
        <v>9.019350606756314</v>
      </c>
      <c r="E121" s="227">
        <f t="shared" si="55"/>
        <v>2.7932020864883054</v>
      </c>
      <c r="F121" s="227">
        <f t="shared" si="55"/>
        <v>1.0352379056340832</v>
      </c>
      <c r="G121" s="227">
        <f t="shared" si="55"/>
        <v>0.16882386043894204</v>
      </c>
      <c r="H121" s="227">
        <f t="shared" si="55"/>
        <v>0.07507507507507508</v>
      </c>
      <c r="I121" s="227">
        <f t="shared" si="55"/>
        <v>0.05482456140350877</v>
      </c>
      <c r="J121" s="227">
        <f t="shared" si="55"/>
        <v>0.07717538105344394</v>
      </c>
      <c r="K121" s="227">
        <f t="shared" si="55"/>
        <v>0.08172160174339417</v>
      </c>
      <c r="L121" s="227">
        <f t="shared" si="55"/>
        <v>0</v>
      </c>
      <c r="M121" s="227">
        <f t="shared" si="55"/>
        <v>20.173103130838168</v>
      </c>
    </row>
    <row r="122" spans="1:13" ht="15">
      <c r="A122" s="155" t="s">
        <v>177</v>
      </c>
      <c r="B122" s="227">
        <f t="shared" si="55"/>
        <v>0.2433676825257619</v>
      </c>
      <c r="C122" s="227">
        <f t="shared" si="55"/>
        <v>1.0352894330794884</v>
      </c>
      <c r="D122" s="227">
        <f t="shared" si="55"/>
        <v>1.6617470208811633</v>
      </c>
      <c r="E122" s="227">
        <f t="shared" si="55"/>
        <v>1.3966010432441527</v>
      </c>
      <c r="F122" s="227">
        <f t="shared" si="55"/>
        <v>1.1745968544694405</v>
      </c>
      <c r="G122" s="227">
        <f t="shared" si="55"/>
        <v>0.8253610954792722</v>
      </c>
      <c r="H122" s="227">
        <f t="shared" si="55"/>
        <v>0.8633633633633634</v>
      </c>
      <c r="I122" s="227">
        <f t="shared" si="55"/>
        <v>0.29239766081871343</v>
      </c>
      <c r="J122" s="227">
        <f t="shared" si="55"/>
        <v>0.27011383368705383</v>
      </c>
      <c r="K122" s="227">
        <f t="shared" si="55"/>
        <v>0.08172160174339417</v>
      </c>
      <c r="L122" s="227">
        <f t="shared" si="55"/>
        <v>0</v>
      </c>
      <c r="M122" s="227">
        <f t="shared" si="55"/>
        <v>0.6642539327262389</v>
      </c>
    </row>
    <row r="123" spans="1:13" ht="24">
      <c r="A123" s="155" t="s">
        <v>178</v>
      </c>
      <c r="B123" s="227">
        <f t="shared" si="55"/>
        <v>0.21925016443762332</v>
      </c>
      <c r="C123" s="227">
        <f t="shared" si="55"/>
        <v>0.786421780896919</v>
      </c>
      <c r="D123" s="227">
        <f t="shared" si="55"/>
        <v>1.3119055428009183</v>
      </c>
      <c r="E123" s="227">
        <f t="shared" si="55"/>
        <v>1.1778563015312131</v>
      </c>
      <c r="F123" s="227">
        <f t="shared" si="55"/>
        <v>0.8162452717499502</v>
      </c>
      <c r="G123" s="227">
        <f t="shared" si="55"/>
        <v>0.7690864753329582</v>
      </c>
      <c r="H123" s="227">
        <f t="shared" si="55"/>
        <v>0.41291291291291293</v>
      </c>
      <c r="I123" s="227">
        <f t="shared" si="55"/>
        <v>0.23757309941520469</v>
      </c>
      <c r="J123" s="227">
        <f t="shared" si="55"/>
        <v>0.23152614316033185</v>
      </c>
      <c r="K123" s="227">
        <f t="shared" si="55"/>
        <v>0</v>
      </c>
      <c r="L123" s="227">
        <f t="shared" si="55"/>
        <v>0</v>
      </c>
      <c r="M123" s="227">
        <f t="shared" si="55"/>
        <v>0.5207534228030433</v>
      </c>
    </row>
    <row r="124" spans="1:13" ht="15">
      <c r="A124" s="155" t="s">
        <v>179</v>
      </c>
      <c r="B124" s="227">
        <f t="shared" si="55"/>
        <v>0.5766279324709493</v>
      </c>
      <c r="C124" s="227">
        <f t="shared" si="55"/>
        <v>1.0352894330794884</v>
      </c>
      <c r="D124" s="227">
        <f t="shared" si="55"/>
        <v>1.3775008199409642</v>
      </c>
      <c r="E124" s="227">
        <f t="shared" si="55"/>
        <v>1.497560154803971</v>
      </c>
      <c r="F124" s="227">
        <f t="shared" si="55"/>
        <v>1.6523989647620945</v>
      </c>
      <c r="G124" s="227">
        <f t="shared" si="55"/>
        <v>1.9508534984055523</v>
      </c>
      <c r="H124" s="227">
        <f t="shared" si="55"/>
        <v>2.214714714714715</v>
      </c>
      <c r="I124" s="227">
        <f t="shared" si="55"/>
        <v>2.3391812865497075</v>
      </c>
      <c r="J124" s="227">
        <f t="shared" si="55"/>
        <v>1.582095311595601</v>
      </c>
      <c r="K124" s="227">
        <f t="shared" si="55"/>
        <v>1.1441024244075184</v>
      </c>
      <c r="L124" s="227">
        <f t="shared" si="55"/>
        <v>0</v>
      </c>
      <c r="M124" s="227">
        <f t="shared" si="55"/>
        <v>1.1218310304058627</v>
      </c>
    </row>
    <row r="125" spans="1:13" ht="15">
      <c r="A125" s="155" t="s">
        <v>180</v>
      </c>
      <c r="B125" s="227">
        <f t="shared" si="55"/>
        <v>1.0918658188993642</v>
      </c>
      <c r="C125" s="227">
        <f t="shared" si="55"/>
        <v>1.6923000348414714</v>
      </c>
      <c r="D125" s="227">
        <f t="shared" si="55"/>
        <v>1.2025800809008418</v>
      </c>
      <c r="E125" s="227">
        <f t="shared" si="55"/>
        <v>1.093723708564698</v>
      </c>
      <c r="F125" s="227">
        <f t="shared" si="55"/>
        <v>1.094963169420665</v>
      </c>
      <c r="G125" s="227">
        <f t="shared" si="55"/>
        <v>1.2380416432189083</v>
      </c>
      <c r="H125" s="227">
        <f t="shared" si="55"/>
        <v>1.6704204204204205</v>
      </c>
      <c r="I125" s="227">
        <f t="shared" si="55"/>
        <v>1.2426900584795322</v>
      </c>
      <c r="J125" s="227">
        <f t="shared" si="55"/>
        <v>0.7717538105344395</v>
      </c>
      <c r="K125" s="227">
        <f t="shared" si="55"/>
        <v>0.8172160174339417</v>
      </c>
      <c r="L125" s="227">
        <f t="shared" si="55"/>
        <v>0</v>
      </c>
      <c r="M125" s="227">
        <f t="shared" si="55"/>
        <v>1.2283282641853412</v>
      </c>
    </row>
    <row r="126" spans="1:13" ht="15">
      <c r="A126" s="155" t="s">
        <v>181</v>
      </c>
      <c r="B126" s="227">
        <f t="shared" si="55"/>
        <v>1.6421837316377987</v>
      </c>
      <c r="C126" s="227">
        <f t="shared" si="55"/>
        <v>0.04479617739286248</v>
      </c>
      <c r="D126" s="227">
        <f t="shared" si="55"/>
        <v>0.05466273095003826</v>
      </c>
      <c r="E126" s="227">
        <f t="shared" si="55"/>
        <v>0.016826518593303044</v>
      </c>
      <c r="F126" s="227">
        <f t="shared" si="55"/>
        <v>0.09954210631096955</v>
      </c>
      <c r="G126" s="227">
        <f t="shared" si="55"/>
        <v>0.30013130744700806</v>
      </c>
      <c r="H126" s="227">
        <f t="shared" si="55"/>
        <v>1.21996996996997</v>
      </c>
      <c r="I126" s="227">
        <f t="shared" si="55"/>
        <v>3.2346491228070176</v>
      </c>
      <c r="J126" s="227">
        <f t="shared" si="55"/>
        <v>5.5759212811113255</v>
      </c>
      <c r="K126" s="227">
        <f t="shared" si="55"/>
        <v>11.631707981476437</v>
      </c>
      <c r="L126" s="227">
        <f t="shared" si="55"/>
        <v>0</v>
      </c>
      <c r="M126" s="227">
        <f t="shared" si="55"/>
        <v>1.5730904955731446</v>
      </c>
    </row>
    <row r="127" spans="1:13" ht="15">
      <c r="A127" s="155" t="s">
        <v>182</v>
      </c>
      <c r="B127" s="227">
        <f t="shared" si="55"/>
        <v>0.13374260030695023</v>
      </c>
      <c r="C127" s="227">
        <f t="shared" si="55"/>
        <v>0.283709123488129</v>
      </c>
      <c r="D127" s="227">
        <f t="shared" si="55"/>
        <v>0.4810320323603367</v>
      </c>
      <c r="E127" s="227">
        <f t="shared" si="55"/>
        <v>0.7067137809187279</v>
      </c>
      <c r="F127" s="227">
        <f t="shared" si="55"/>
        <v>0.7366115867011745</v>
      </c>
      <c r="G127" s="227">
        <f t="shared" si="55"/>
        <v>1.5006565372350402</v>
      </c>
      <c r="H127" s="227">
        <f t="shared" si="55"/>
        <v>1.1824324324324325</v>
      </c>
      <c r="I127" s="227">
        <f t="shared" si="55"/>
        <v>1.9919590643274854</v>
      </c>
      <c r="J127" s="227">
        <f t="shared" si="55"/>
        <v>3.183484468454563</v>
      </c>
      <c r="K127" s="227">
        <f t="shared" si="55"/>
        <v>4.412966494143285</v>
      </c>
      <c r="L127" s="227">
        <f t="shared" si="55"/>
        <v>0</v>
      </c>
      <c r="M127" s="227">
        <f t="shared" si="55"/>
        <v>0.7400655228743422</v>
      </c>
    </row>
    <row r="128" spans="1:13" ht="15">
      <c r="A128" s="155" t="s">
        <v>183</v>
      </c>
      <c r="B128" s="227">
        <f t="shared" si="55"/>
        <v>0.0043850032887524665</v>
      </c>
      <c r="C128" s="227">
        <f t="shared" si="55"/>
        <v>0.009954706087302772</v>
      </c>
      <c r="D128" s="227">
        <f t="shared" si="55"/>
        <v>0.010932546190007653</v>
      </c>
      <c r="E128" s="227">
        <f t="shared" si="55"/>
        <v>0</v>
      </c>
      <c r="F128" s="227">
        <f t="shared" si="55"/>
        <v>0.07963368504877563</v>
      </c>
      <c r="G128" s="227">
        <f t="shared" si="55"/>
        <v>0.2626148940161321</v>
      </c>
      <c r="H128" s="227">
        <f t="shared" si="55"/>
        <v>0.6193693693693694</v>
      </c>
      <c r="I128" s="227">
        <f t="shared" si="55"/>
        <v>2.192982456140351</v>
      </c>
      <c r="J128" s="227">
        <f t="shared" si="55"/>
        <v>5.151456685317384</v>
      </c>
      <c r="K128" s="227">
        <f t="shared" si="55"/>
        <v>12.094797058022337</v>
      </c>
      <c r="L128" s="227">
        <f t="shared" si="55"/>
        <v>0</v>
      </c>
      <c r="M128" s="227">
        <f t="shared" si="55"/>
        <v>0.800534291206758</v>
      </c>
    </row>
    <row r="129" spans="1:13" ht="15">
      <c r="A129" s="155" t="s">
        <v>184</v>
      </c>
      <c r="B129" s="227">
        <f t="shared" si="55"/>
        <v>1.061170795878097</v>
      </c>
      <c r="C129" s="227">
        <f t="shared" si="55"/>
        <v>3.260166243591658</v>
      </c>
      <c r="D129" s="227">
        <f t="shared" si="55"/>
        <v>4.2636930141029845</v>
      </c>
      <c r="E129" s="227">
        <f t="shared" si="55"/>
        <v>4.728251724718156</v>
      </c>
      <c r="F129" s="227">
        <f t="shared" si="55"/>
        <v>4.041409516225364</v>
      </c>
      <c r="G129" s="227">
        <f t="shared" si="55"/>
        <v>4.9334083661601955</v>
      </c>
      <c r="H129" s="227">
        <f t="shared" si="55"/>
        <v>4.57957957957958</v>
      </c>
      <c r="I129" s="227">
        <f t="shared" si="55"/>
        <v>3.271198830409357</v>
      </c>
      <c r="J129" s="227">
        <f t="shared" si="55"/>
        <v>2.951958325294231</v>
      </c>
      <c r="K129" s="227">
        <f t="shared" si="55"/>
        <v>1.0351402887496595</v>
      </c>
      <c r="L129" s="227">
        <f t="shared" si="55"/>
        <v>0</v>
      </c>
      <c r="M129" s="227">
        <f t="shared" si="55"/>
        <v>2.608279708666889</v>
      </c>
    </row>
    <row r="130" spans="1:13" ht="15">
      <c r="A130" s="155" t="s">
        <v>185</v>
      </c>
      <c r="B130" s="227">
        <f t="shared" si="55"/>
        <v>4.233720675290506</v>
      </c>
      <c r="C130" s="227">
        <f t="shared" si="55"/>
        <v>10.507192275148077</v>
      </c>
      <c r="D130" s="227">
        <f t="shared" si="55"/>
        <v>13.18465070514923</v>
      </c>
      <c r="E130" s="227">
        <f t="shared" si="55"/>
        <v>13.999663469628134</v>
      </c>
      <c r="F130" s="227">
        <f t="shared" si="55"/>
        <v>14.672506470236911</v>
      </c>
      <c r="G130" s="227">
        <f t="shared" si="55"/>
        <v>14.687675858187957</v>
      </c>
      <c r="H130" s="227">
        <f t="shared" si="55"/>
        <v>13.457207207207206</v>
      </c>
      <c r="I130" s="227">
        <f t="shared" si="55"/>
        <v>11.951754385964913</v>
      </c>
      <c r="J130" s="227">
        <f t="shared" si="55"/>
        <v>9.724098012733938</v>
      </c>
      <c r="K130" s="227">
        <f t="shared" si="55"/>
        <v>6.428766003813675</v>
      </c>
      <c r="L130" s="227">
        <f>+L32*100/L$4</f>
        <v>0</v>
      </c>
      <c r="M130" s="227">
        <f>+M32*100/M$4</f>
        <v>8.764361332478948</v>
      </c>
    </row>
    <row r="131" spans="1:13" ht="15.75" thickBot="1">
      <c r="A131" s="156" t="s">
        <v>186</v>
      </c>
      <c r="B131" s="227">
        <f aca="true" t="shared" si="56" ref="B131:M131">+B33*100/B$4</f>
        <v>0.5525104143828108</v>
      </c>
      <c r="C131" s="227">
        <f t="shared" si="56"/>
        <v>1.2194514956945897</v>
      </c>
      <c r="D131" s="227">
        <f t="shared" si="56"/>
        <v>1.136984803760796</v>
      </c>
      <c r="E131" s="227">
        <f t="shared" si="56"/>
        <v>1.3629480060575467</v>
      </c>
      <c r="F131" s="227">
        <f t="shared" si="56"/>
        <v>1.094963169420665</v>
      </c>
      <c r="G131" s="227">
        <f t="shared" si="56"/>
        <v>0.9379103357719002</v>
      </c>
      <c r="H131" s="227">
        <f t="shared" si="56"/>
        <v>0.975975975975976</v>
      </c>
      <c r="I131" s="227">
        <f t="shared" si="56"/>
        <v>1.0416666666666667</v>
      </c>
      <c r="J131" s="227">
        <f t="shared" si="56"/>
        <v>0.7138722747443565</v>
      </c>
      <c r="K131" s="227">
        <f t="shared" si="56"/>
        <v>0.19068373740125308</v>
      </c>
      <c r="L131" s="227">
        <f t="shared" si="56"/>
        <v>0</v>
      </c>
      <c r="M131" s="227">
        <f t="shared" si="56"/>
        <v>0.84836779451449</v>
      </c>
    </row>
    <row r="132" spans="1:13" ht="16.5" thickBot="1" thickTop="1">
      <c r="A132" s="168" t="s">
        <v>167</v>
      </c>
      <c r="B132" s="233">
        <f aca="true" t="shared" si="57" ref="B132:M132">+B34*100/B34</f>
        <v>100</v>
      </c>
      <c r="C132" s="233">
        <f t="shared" si="57"/>
        <v>100</v>
      </c>
      <c r="D132" s="233">
        <f t="shared" si="57"/>
        <v>100</v>
      </c>
      <c r="E132" s="233">
        <f t="shared" si="57"/>
        <v>100</v>
      </c>
      <c r="F132" s="233">
        <f t="shared" si="57"/>
        <v>100</v>
      </c>
      <c r="G132" s="233">
        <f t="shared" si="57"/>
        <v>100</v>
      </c>
      <c r="H132" s="233">
        <f t="shared" si="57"/>
        <v>100</v>
      </c>
      <c r="I132" s="233">
        <f t="shared" si="57"/>
        <v>100</v>
      </c>
      <c r="J132" s="233">
        <f t="shared" si="57"/>
        <v>100</v>
      </c>
      <c r="K132" s="233">
        <f t="shared" si="57"/>
        <v>100</v>
      </c>
      <c r="L132" s="233">
        <f t="shared" si="57"/>
        <v>100</v>
      </c>
      <c r="M132" s="233">
        <f t="shared" si="57"/>
        <v>100</v>
      </c>
    </row>
    <row r="133" spans="1:13" ht="15.75" thickTop="1">
      <c r="A133" s="154" t="s">
        <v>173</v>
      </c>
      <c r="B133" s="227">
        <f aca="true" t="shared" si="58" ref="B133:M145">+B35*100/B$4</f>
        <v>0.7761455821091866</v>
      </c>
      <c r="C133" s="227">
        <f t="shared" si="58"/>
        <v>1.9909412174605545</v>
      </c>
      <c r="D133" s="227">
        <f t="shared" si="58"/>
        <v>3.2906964031923036</v>
      </c>
      <c r="E133" s="227">
        <f t="shared" si="58"/>
        <v>5.889281507656066</v>
      </c>
      <c r="F133" s="227">
        <f t="shared" si="58"/>
        <v>6.948039020505674</v>
      </c>
      <c r="G133" s="227">
        <f t="shared" si="58"/>
        <v>8.159819921215531</v>
      </c>
      <c r="H133" s="227">
        <f t="shared" si="58"/>
        <v>8.577327327327327</v>
      </c>
      <c r="I133" s="227">
        <f t="shared" si="58"/>
        <v>8.698830409356725</v>
      </c>
      <c r="J133" s="227">
        <f t="shared" si="58"/>
        <v>9.280339571676635</v>
      </c>
      <c r="K133" s="227">
        <f t="shared" si="58"/>
        <v>8.689730318714247</v>
      </c>
      <c r="L133" s="227">
        <f t="shared" si="58"/>
        <v>0</v>
      </c>
      <c r="M133" s="227">
        <f t="shared" si="58"/>
        <v>3.539679244772159</v>
      </c>
    </row>
    <row r="134" spans="1:13" ht="15">
      <c r="A134" s="155" t="s">
        <v>175</v>
      </c>
      <c r="B134" s="227">
        <f t="shared" si="58"/>
        <v>0.8923481692611269</v>
      </c>
      <c r="C134" s="227">
        <f t="shared" si="58"/>
        <v>1.9610770991986461</v>
      </c>
      <c r="D134" s="227">
        <f t="shared" si="58"/>
        <v>2.5910134470318136</v>
      </c>
      <c r="E134" s="227">
        <f t="shared" si="58"/>
        <v>2.8773346794548207</v>
      </c>
      <c r="F134" s="227">
        <f t="shared" si="58"/>
        <v>3.1057137169022497</v>
      </c>
      <c r="G134" s="227">
        <f t="shared" si="58"/>
        <v>2.719939973738511</v>
      </c>
      <c r="H134" s="227">
        <f t="shared" si="58"/>
        <v>3.2282282282282284</v>
      </c>
      <c r="I134" s="227">
        <f t="shared" si="58"/>
        <v>2.5584795321637426</v>
      </c>
      <c r="J134" s="227">
        <f t="shared" si="58"/>
        <v>1.9293845263360987</v>
      </c>
      <c r="K134" s="227">
        <f t="shared" si="58"/>
        <v>1.5254698992100246</v>
      </c>
      <c r="L134" s="227">
        <f t="shared" si="58"/>
        <v>0</v>
      </c>
      <c r="M134" s="227">
        <f t="shared" si="58"/>
        <v>1.7851824442017672</v>
      </c>
    </row>
    <row r="135" spans="1:13" ht="15">
      <c r="A135" s="155" t="s">
        <v>176</v>
      </c>
      <c r="B135" s="227">
        <f t="shared" si="58"/>
        <v>33.514580135935105</v>
      </c>
      <c r="C135" s="227">
        <f t="shared" si="58"/>
        <v>14.608531183116819</v>
      </c>
      <c r="D135" s="227">
        <f t="shared" si="58"/>
        <v>5.925440034984148</v>
      </c>
      <c r="E135" s="227">
        <f t="shared" si="58"/>
        <v>1.1610297829379101</v>
      </c>
      <c r="F135" s="227">
        <f t="shared" si="58"/>
        <v>0.4180768465060721</v>
      </c>
      <c r="G135" s="227">
        <f t="shared" si="58"/>
        <v>0.056274620146314014</v>
      </c>
      <c r="H135" s="227">
        <f t="shared" si="58"/>
        <v>0.07507507507507508</v>
      </c>
      <c r="I135" s="227">
        <f t="shared" si="58"/>
        <v>0.05482456140350877</v>
      </c>
      <c r="J135" s="227">
        <f t="shared" si="58"/>
        <v>0.019293845263360986</v>
      </c>
      <c r="K135" s="227">
        <f t="shared" si="58"/>
        <v>0</v>
      </c>
      <c r="L135" s="227">
        <f t="shared" si="58"/>
        <v>0</v>
      </c>
      <c r="M135" s="227">
        <f t="shared" si="58"/>
        <v>17.02511710183121</v>
      </c>
    </row>
    <row r="136" spans="1:13" ht="15">
      <c r="A136" s="155" t="s">
        <v>177</v>
      </c>
      <c r="B136" s="227">
        <f t="shared" si="58"/>
        <v>0.3793027844770884</v>
      </c>
      <c r="C136" s="227">
        <f t="shared" si="58"/>
        <v>1.3886814991787368</v>
      </c>
      <c r="D136" s="227">
        <f t="shared" si="58"/>
        <v>1.978790860391385</v>
      </c>
      <c r="E136" s="227">
        <f t="shared" si="58"/>
        <v>1.867743563856638</v>
      </c>
      <c r="F136" s="227">
        <f t="shared" si="58"/>
        <v>1.8116663348596456</v>
      </c>
      <c r="G136" s="227">
        <f t="shared" si="58"/>
        <v>1.5194147439504784</v>
      </c>
      <c r="H136" s="227">
        <f t="shared" si="58"/>
        <v>0.8821321321321322</v>
      </c>
      <c r="I136" s="227">
        <f t="shared" si="58"/>
        <v>0.7127192982456141</v>
      </c>
      <c r="J136" s="227">
        <f t="shared" si="58"/>
        <v>0.42446459579394175</v>
      </c>
      <c r="K136" s="227">
        <f t="shared" si="58"/>
        <v>0.16344320348678834</v>
      </c>
      <c r="L136" s="227">
        <f t="shared" si="58"/>
        <v>0</v>
      </c>
      <c r="M136" s="227">
        <f t="shared" si="58"/>
        <v>0.9295944982446007</v>
      </c>
    </row>
    <row r="137" spans="1:13" ht="24">
      <c r="A137" s="155" t="s">
        <v>178</v>
      </c>
      <c r="B137" s="227">
        <f t="shared" si="58"/>
        <v>0.34641525981144483</v>
      </c>
      <c r="C137" s="227">
        <f t="shared" si="58"/>
        <v>1.2941117913493605</v>
      </c>
      <c r="D137" s="227">
        <f t="shared" si="58"/>
        <v>1.6289493823111403</v>
      </c>
      <c r="E137" s="227">
        <f t="shared" si="58"/>
        <v>0.9759380784115766</v>
      </c>
      <c r="F137" s="227">
        <f t="shared" si="58"/>
        <v>1.2542305395182163</v>
      </c>
      <c r="G137" s="227">
        <f t="shared" si="58"/>
        <v>0.7690864753329582</v>
      </c>
      <c r="H137" s="227">
        <f t="shared" si="58"/>
        <v>0.7319819819819819</v>
      </c>
      <c r="I137" s="227">
        <f t="shared" si="58"/>
        <v>0.5299707602339181</v>
      </c>
      <c r="J137" s="227">
        <f t="shared" si="58"/>
        <v>0.27011383368705383</v>
      </c>
      <c r="K137" s="227">
        <f t="shared" si="58"/>
        <v>0.19068373740125308</v>
      </c>
      <c r="L137" s="227">
        <f t="shared" si="58"/>
        <v>0</v>
      </c>
      <c r="M137" s="227">
        <f t="shared" si="58"/>
        <v>0.7382604850136731</v>
      </c>
    </row>
    <row r="138" spans="1:13" ht="15">
      <c r="A138" s="155" t="s">
        <v>179</v>
      </c>
      <c r="B138" s="227">
        <f t="shared" si="58"/>
        <v>0.8506906380179785</v>
      </c>
      <c r="C138" s="227">
        <f t="shared" si="58"/>
        <v>1.2343835548255437</v>
      </c>
      <c r="D138" s="227">
        <f t="shared" si="58"/>
        <v>1.1151197113807805</v>
      </c>
      <c r="E138" s="227">
        <f t="shared" si="58"/>
        <v>0.9254585226316675</v>
      </c>
      <c r="F138" s="227">
        <f t="shared" si="58"/>
        <v>0.6171610591280111</v>
      </c>
      <c r="G138" s="227">
        <f t="shared" si="58"/>
        <v>0.7128118551866441</v>
      </c>
      <c r="H138" s="227">
        <f t="shared" si="58"/>
        <v>0.8258258258258259</v>
      </c>
      <c r="I138" s="227">
        <f t="shared" si="58"/>
        <v>0.31067251461988304</v>
      </c>
      <c r="J138" s="227">
        <f t="shared" si="58"/>
        <v>0.3472892147404978</v>
      </c>
      <c r="K138" s="227">
        <f t="shared" si="58"/>
        <v>0.19068373740125308</v>
      </c>
      <c r="L138" s="227">
        <f t="shared" si="58"/>
        <v>0</v>
      </c>
      <c r="M138" s="227">
        <f t="shared" si="58"/>
        <v>0.8555879459571665</v>
      </c>
    </row>
    <row r="139" spans="1:13" ht="15">
      <c r="A139" s="155" t="s">
        <v>180</v>
      </c>
      <c r="B139" s="227">
        <f t="shared" si="58"/>
        <v>1.4952861214645912</v>
      </c>
      <c r="C139" s="227">
        <f t="shared" si="58"/>
        <v>1.5678662087501867</v>
      </c>
      <c r="D139" s="227">
        <f t="shared" si="58"/>
        <v>0.8746036952006122</v>
      </c>
      <c r="E139" s="227">
        <f t="shared" si="58"/>
        <v>0.7067137809187279</v>
      </c>
      <c r="F139" s="227">
        <f t="shared" si="58"/>
        <v>0.5176189528170416</v>
      </c>
      <c r="G139" s="227">
        <f t="shared" si="58"/>
        <v>0.4501969611705121</v>
      </c>
      <c r="H139" s="227">
        <f t="shared" si="58"/>
        <v>0.28153153153153154</v>
      </c>
      <c r="I139" s="227">
        <f t="shared" si="58"/>
        <v>0.1827485380116959</v>
      </c>
      <c r="J139" s="227">
        <f t="shared" si="58"/>
        <v>0.19293845263360987</v>
      </c>
      <c r="K139" s="227">
        <f t="shared" si="58"/>
        <v>0.05448106782892945</v>
      </c>
      <c r="L139" s="227">
        <f t="shared" si="58"/>
        <v>0</v>
      </c>
      <c r="M139" s="227">
        <f t="shared" si="58"/>
        <v>1.0884378299834838</v>
      </c>
    </row>
    <row r="140" spans="1:13" ht="15">
      <c r="A140" s="155" t="s">
        <v>181</v>
      </c>
      <c r="B140" s="227">
        <f t="shared" si="58"/>
        <v>2.047796535847402</v>
      </c>
      <c r="C140" s="227">
        <f t="shared" si="58"/>
        <v>0.029864118261908316</v>
      </c>
      <c r="D140" s="227">
        <f t="shared" si="58"/>
        <v>0.021865092380015307</v>
      </c>
      <c r="E140" s="227">
        <f t="shared" si="58"/>
        <v>0.10095911155981828</v>
      </c>
      <c r="F140" s="227">
        <f t="shared" si="58"/>
        <v>0.039816842524387816</v>
      </c>
      <c r="G140" s="227">
        <f t="shared" si="58"/>
        <v>0.03751641343087601</v>
      </c>
      <c r="H140" s="227">
        <f t="shared" si="58"/>
        <v>0.2627627627627628</v>
      </c>
      <c r="I140" s="227">
        <f t="shared" si="58"/>
        <v>0.6944444444444444</v>
      </c>
      <c r="J140" s="227">
        <f t="shared" si="58"/>
        <v>1.2155122515917423</v>
      </c>
      <c r="K140" s="227">
        <f t="shared" si="58"/>
        <v>3.7864342141105967</v>
      </c>
      <c r="L140" s="227">
        <f t="shared" si="58"/>
        <v>0</v>
      </c>
      <c r="M140" s="227">
        <f t="shared" si="58"/>
        <v>1.0884378299834838</v>
      </c>
    </row>
    <row r="141" spans="1:13" ht="15">
      <c r="A141" s="155" t="s">
        <v>182</v>
      </c>
      <c r="B141" s="227">
        <f t="shared" si="58"/>
        <v>0.17540013155009868</v>
      </c>
      <c r="C141" s="227">
        <f t="shared" si="58"/>
        <v>0.3683241252302026</v>
      </c>
      <c r="D141" s="227">
        <f t="shared" si="58"/>
        <v>0.6012900404504209</v>
      </c>
      <c r="E141" s="227">
        <f t="shared" si="58"/>
        <v>1.3124684502776376</v>
      </c>
      <c r="F141" s="227">
        <f t="shared" si="58"/>
        <v>1.055146326896277</v>
      </c>
      <c r="G141" s="227">
        <f t="shared" si="58"/>
        <v>1.2943162633652223</v>
      </c>
      <c r="H141" s="227">
        <f t="shared" si="58"/>
        <v>1.6891891891891893</v>
      </c>
      <c r="I141" s="227">
        <f t="shared" si="58"/>
        <v>1.3157894736842106</v>
      </c>
      <c r="J141" s="227">
        <f t="shared" si="58"/>
        <v>1.3119814779085472</v>
      </c>
      <c r="K141" s="227">
        <f t="shared" si="58"/>
        <v>1.9340779079269954</v>
      </c>
      <c r="L141" s="227">
        <f t="shared" si="58"/>
        <v>0</v>
      </c>
      <c r="M141" s="227">
        <f t="shared" si="58"/>
        <v>0.6407884405375402</v>
      </c>
    </row>
    <row r="142" spans="1:13" ht="15">
      <c r="A142" s="155" t="s">
        <v>183</v>
      </c>
      <c r="B142" s="227">
        <f t="shared" si="58"/>
        <v>0.0021925016443762333</v>
      </c>
      <c r="C142" s="227">
        <f t="shared" si="58"/>
        <v>0.009954706087302772</v>
      </c>
      <c r="D142" s="227">
        <f t="shared" si="58"/>
        <v>0.07652782333005356</v>
      </c>
      <c r="E142" s="227">
        <f t="shared" si="58"/>
        <v>0.11778563015312132</v>
      </c>
      <c r="F142" s="227">
        <f t="shared" si="58"/>
        <v>0.1990842126219391</v>
      </c>
      <c r="G142" s="227">
        <f t="shared" si="58"/>
        <v>0.2626148940161321</v>
      </c>
      <c r="H142" s="227">
        <f t="shared" si="58"/>
        <v>0.9947447447447447</v>
      </c>
      <c r="I142" s="227">
        <f t="shared" si="58"/>
        <v>3.252923976608187</v>
      </c>
      <c r="J142" s="227">
        <f t="shared" si="58"/>
        <v>6.926490449546595</v>
      </c>
      <c r="K142" s="227">
        <f t="shared" si="58"/>
        <v>10.977935167529283</v>
      </c>
      <c r="L142" s="227">
        <f t="shared" si="58"/>
        <v>0</v>
      </c>
      <c r="M142" s="227">
        <f t="shared" si="58"/>
        <v>0.9332045739659389</v>
      </c>
    </row>
    <row r="143" spans="1:13" ht="15">
      <c r="A143" s="155" t="s">
        <v>184</v>
      </c>
      <c r="B143" s="227">
        <f t="shared" si="58"/>
        <v>1.2080684060513045</v>
      </c>
      <c r="C143" s="227">
        <f t="shared" si="58"/>
        <v>3.3298491862027775</v>
      </c>
      <c r="D143" s="227">
        <f t="shared" si="58"/>
        <v>3.2032360336722423</v>
      </c>
      <c r="E143" s="227">
        <f t="shared" si="58"/>
        <v>2.8268551236749118</v>
      </c>
      <c r="F143" s="227">
        <f t="shared" si="58"/>
        <v>2.787178976707147</v>
      </c>
      <c r="G143" s="227">
        <f t="shared" si="58"/>
        <v>2.0821609454136185</v>
      </c>
      <c r="H143" s="227">
        <f t="shared" si="58"/>
        <v>1.9707207207207207</v>
      </c>
      <c r="I143" s="227">
        <f t="shared" si="58"/>
        <v>1.5350877192982457</v>
      </c>
      <c r="J143" s="227">
        <f t="shared" si="58"/>
        <v>0.9646922631680493</v>
      </c>
      <c r="K143" s="227">
        <f t="shared" si="58"/>
        <v>0.681013347861618</v>
      </c>
      <c r="L143" s="227">
        <f t="shared" si="58"/>
        <v>0</v>
      </c>
      <c r="M143" s="227">
        <f t="shared" si="58"/>
        <v>1.981931571014702</v>
      </c>
    </row>
    <row r="144" spans="1:13" ht="15">
      <c r="A144" s="155" t="s">
        <v>185</v>
      </c>
      <c r="B144" s="227">
        <f t="shared" si="58"/>
        <v>4.891471168603377</v>
      </c>
      <c r="C144" s="227">
        <f t="shared" si="58"/>
        <v>13.279577920461898</v>
      </c>
      <c r="D144" s="227">
        <f t="shared" si="58"/>
        <v>12.987864873729091</v>
      </c>
      <c r="E144" s="227">
        <f t="shared" si="58"/>
        <v>12.603062426383982</v>
      </c>
      <c r="F144" s="227">
        <f t="shared" si="58"/>
        <v>12.004778021102927</v>
      </c>
      <c r="G144" s="227">
        <f t="shared" si="58"/>
        <v>9.829300318889514</v>
      </c>
      <c r="H144" s="227">
        <f t="shared" si="58"/>
        <v>9.102852852852854</v>
      </c>
      <c r="I144" s="227">
        <f t="shared" si="58"/>
        <v>6.524122807017544</v>
      </c>
      <c r="J144" s="227">
        <f t="shared" si="58"/>
        <v>5.035693613737218</v>
      </c>
      <c r="K144" s="227">
        <f t="shared" si="58"/>
        <v>4.167801688913102</v>
      </c>
      <c r="L144" s="227">
        <f t="shared" si="58"/>
        <v>50</v>
      </c>
      <c r="M144" s="227">
        <f t="shared" si="58"/>
        <v>8.321224537684678</v>
      </c>
    </row>
    <row r="145" spans="1:13" ht="15.75" thickBot="1">
      <c r="A145" s="156" t="s">
        <v>186</v>
      </c>
      <c r="B145" s="228">
        <f t="shared" si="58"/>
        <v>0.7213330409997808</v>
      </c>
      <c r="C145" s="228">
        <f t="shared" si="58"/>
        <v>1.4882285600517644</v>
      </c>
      <c r="D145" s="228">
        <f t="shared" si="58"/>
        <v>1.8038701213512627</v>
      </c>
      <c r="E145" s="228">
        <f t="shared" si="58"/>
        <v>1.5985192663637893</v>
      </c>
      <c r="F145" s="228">
        <f t="shared" si="58"/>
        <v>1.313955803304798</v>
      </c>
      <c r="G145" s="228">
        <f t="shared" si="58"/>
        <v>0.9754267492027762</v>
      </c>
      <c r="H145" s="228">
        <f t="shared" si="58"/>
        <v>0.7882882882882883</v>
      </c>
      <c r="I145" s="228">
        <f t="shared" si="58"/>
        <v>0.6944444444444444</v>
      </c>
      <c r="J145" s="228">
        <f t="shared" si="58"/>
        <v>0.5595215126374686</v>
      </c>
      <c r="K145" s="228">
        <f t="shared" si="58"/>
        <v>0.3541269408880414</v>
      </c>
      <c r="L145" s="228">
        <f>+L47*100/L$4</f>
        <v>0</v>
      </c>
      <c r="M145" s="228">
        <f>+M47*100/M$4</f>
        <v>1.018041353417388</v>
      </c>
    </row>
    <row r="146" ht="15.75" thickTop="1"/>
  </sheetData>
  <sheetProtection/>
  <mergeCells count="12">
    <mergeCell ref="A99:M99"/>
    <mergeCell ref="A100:A101"/>
    <mergeCell ref="B100:L100"/>
    <mergeCell ref="M100:M101"/>
    <mergeCell ref="A1:M1"/>
    <mergeCell ref="A2:A3"/>
    <mergeCell ref="B2:L2"/>
    <mergeCell ref="M2:M3"/>
    <mergeCell ref="A50:M50"/>
    <mergeCell ref="A51:A52"/>
    <mergeCell ref="B51:L51"/>
    <mergeCell ref="M51:M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R31" sqref="R31"/>
    </sheetView>
  </sheetViews>
  <sheetFormatPr defaultColWidth="9.140625" defaultRowHeight="15"/>
  <cols>
    <col min="1" max="1" width="27.421875" style="0" customWidth="1"/>
    <col min="11" max="11" width="8.7109375" style="0" customWidth="1"/>
  </cols>
  <sheetData>
    <row r="1" spans="1:13" ht="26.25" customHeight="1">
      <c r="A1" s="400" t="s">
        <v>58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ht="15" customHeight="1">
      <c r="A2" s="412"/>
      <c r="B2" s="408" t="s">
        <v>31</v>
      </c>
      <c r="C2" s="408"/>
      <c r="D2" s="408"/>
      <c r="E2" s="408" t="s">
        <v>32</v>
      </c>
      <c r="F2" s="409"/>
      <c r="G2" s="409"/>
      <c r="H2" s="408" t="s">
        <v>33</v>
      </c>
      <c r="I2" s="409"/>
      <c r="J2" s="409"/>
      <c r="K2" s="410" t="s">
        <v>35</v>
      </c>
      <c r="L2" s="410"/>
      <c r="M2" s="410"/>
    </row>
    <row r="3" spans="1:13" ht="15">
      <c r="A3" s="412"/>
      <c r="B3" s="408" t="s">
        <v>1</v>
      </c>
      <c r="C3" s="409"/>
      <c r="D3" s="409"/>
      <c r="E3" s="408" t="s">
        <v>1</v>
      </c>
      <c r="F3" s="409"/>
      <c r="G3" s="409"/>
      <c r="H3" s="408" t="s">
        <v>1</v>
      </c>
      <c r="I3" s="409"/>
      <c r="J3" s="409"/>
      <c r="K3" s="410" t="s">
        <v>36</v>
      </c>
      <c r="L3" s="410"/>
      <c r="M3" s="410"/>
    </row>
    <row r="4" spans="1:13" ht="15.75" thickBot="1">
      <c r="A4" s="413"/>
      <c r="B4" s="4" t="s">
        <v>2</v>
      </c>
      <c r="C4" s="4" t="s">
        <v>3</v>
      </c>
      <c r="D4" s="4" t="s">
        <v>0</v>
      </c>
      <c r="E4" s="4" t="s">
        <v>2</v>
      </c>
      <c r="F4" s="4" t="s">
        <v>3</v>
      </c>
      <c r="G4" s="4" t="s">
        <v>0</v>
      </c>
      <c r="H4" s="4" t="s">
        <v>2</v>
      </c>
      <c r="I4" s="4" t="s">
        <v>3</v>
      </c>
      <c r="J4" s="4" t="s">
        <v>0</v>
      </c>
      <c r="K4" s="5" t="s">
        <v>2</v>
      </c>
      <c r="L4" s="4" t="s">
        <v>3</v>
      </c>
      <c r="M4" s="4" t="s">
        <v>0</v>
      </c>
    </row>
    <row r="5" spans="1:13" ht="21" customHeight="1" thickBot="1" thickTop="1">
      <c r="A5" s="6" t="s">
        <v>18</v>
      </c>
      <c r="B5" s="7">
        <f aca="true" t="shared" si="0" ref="B5:J5">+B6+B10+B11+B14+B15+B16+B17+B27+B31</f>
        <v>151217</v>
      </c>
      <c r="C5" s="7">
        <f t="shared" si="0"/>
        <v>92184</v>
      </c>
      <c r="D5" s="8">
        <f t="shared" si="0"/>
        <v>243401</v>
      </c>
      <c r="E5" s="7">
        <f t="shared" si="0"/>
        <v>152456</v>
      </c>
      <c r="F5" s="7">
        <f t="shared" si="0"/>
        <v>95826</v>
      </c>
      <c r="G5" s="8">
        <f t="shared" si="0"/>
        <v>248282</v>
      </c>
      <c r="H5" s="9">
        <f t="shared" si="0"/>
        <v>303673</v>
      </c>
      <c r="I5" s="7">
        <f t="shared" si="0"/>
        <v>188010</v>
      </c>
      <c r="J5" s="8">
        <f t="shared" si="0"/>
        <v>491683</v>
      </c>
      <c r="K5" s="10">
        <f aca="true" t="shared" si="1" ref="K5:M6">+E5/B5</f>
        <v>1.0081935232149823</v>
      </c>
      <c r="L5" s="11">
        <f t="shared" si="1"/>
        <v>1.0395079406404582</v>
      </c>
      <c r="M5" s="12">
        <f t="shared" si="1"/>
        <v>1.0200533276362875</v>
      </c>
    </row>
    <row r="6" spans="1:13" ht="15.75" thickTop="1">
      <c r="A6" s="13" t="s">
        <v>22</v>
      </c>
      <c r="B6" s="14">
        <f aca="true" t="shared" si="2" ref="B6:J6">SUM(B7:B9)</f>
        <v>7824</v>
      </c>
      <c r="C6" s="14">
        <f t="shared" si="2"/>
        <v>15288</v>
      </c>
      <c r="D6" s="15">
        <f t="shared" si="2"/>
        <v>23112</v>
      </c>
      <c r="E6" s="14">
        <f t="shared" si="2"/>
        <v>7494</v>
      </c>
      <c r="F6" s="14">
        <f t="shared" si="2"/>
        <v>13309</v>
      </c>
      <c r="G6" s="15">
        <f t="shared" si="2"/>
        <v>20803</v>
      </c>
      <c r="H6" s="16">
        <f t="shared" si="2"/>
        <v>15318</v>
      </c>
      <c r="I6" s="14">
        <f t="shared" si="2"/>
        <v>28597</v>
      </c>
      <c r="J6" s="15">
        <f t="shared" si="2"/>
        <v>43915</v>
      </c>
      <c r="K6" s="17">
        <f t="shared" si="1"/>
        <v>0.9578220858895705</v>
      </c>
      <c r="L6" s="18">
        <f t="shared" si="1"/>
        <v>0.8705520669806384</v>
      </c>
      <c r="M6" s="1">
        <f t="shared" si="1"/>
        <v>0.9000951886465905</v>
      </c>
    </row>
    <row r="7" spans="1:13" ht="15">
      <c r="A7" s="19" t="s">
        <v>4</v>
      </c>
      <c r="B7" s="20">
        <v>2302</v>
      </c>
      <c r="C7" s="20">
        <v>7556</v>
      </c>
      <c r="D7" s="21">
        <v>9858</v>
      </c>
      <c r="E7" s="20">
        <v>2323</v>
      </c>
      <c r="F7" s="20">
        <v>6709</v>
      </c>
      <c r="G7" s="21">
        <v>9032</v>
      </c>
      <c r="H7" s="22">
        <v>4625</v>
      </c>
      <c r="I7" s="20">
        <v>14265</v>
      </c>
      <c r="J7" s="21">
        <v>18890</v>
      </c>
      <c r="K7" s="23">
        <f aca="true" t="shared" si="3" ref="K7:K31">+E7/B7</f>
        <v>1.0091225021720243</v>
      </c>
      <c r="L7" s="24">
        <f aca="true" t="shared" si="4" ref="L7:L31">+F7/C7</f>
        <v>0.8879036527263102</v>
      </c>
      <c r="M7" s="2">
        <f aca="true" t="shared" si="5" ref="M7:M31">+G7/D7</f>
        <v>0.9162101846216271</v>
      </c>
    </row>
    <row r="8" spans="1:13" ht="15">
      <c r="A8" s="19" t="s">
        <v>5</v>
      </c>
      <c r="B8" s="20">
        <v>685</v>
      </c>
      <c r="C8" s="20">
        <v>3143</v>
      </c>
      <c r="D8" s="21">
        <v>3828</v>
      </c>
      <c r="E8" s="20">
        <v>578</v>
      </c>
      <c r="F8" s="20">
        <v>2591</v>
      </c>
      <c r="G8" s="21">
        <v>3169</v>
      </c>
      <c r="H8" s="22">
        <v>1263</v>
      </c>
      <c r="I8" s="20">
        <v>5734</v>
      </c>
      <c r="J8" s="21">
        <v>6997</v>
      </c>
      <c r="K8" s="23">
        <f t="shared" si="3"/>
        <v>0.8437956204379562</v>
      </c>
      <c r="L8" s="24">
        <f t="shared" si="4"/>
        <v>0.8243716194718422</v>
      </c>
      <c r="M8" s="2">
        <f t="shared" si="5"/>
        <v>0.8278474399164054</v>
      </c>
    </row>
    <row r="9" spans="1:13" ht="15">
      <c r="A9" s="19" t="s">
        <v>6</v>
      </c>
      <c r="B9" s="20">
        <v>4837</v>
      </c>
      <c r="C9" s="20">
        <v>4589</v>
      </c>
      <c r="D9" s="21">
        <v>9426</v>
      </c>
      <c r="E9" s="20">
        <v>4593</v>
      </c>
      <c r="F9" s="20">
        <v>4009</v>
      </c>
      <c r="G9" s="21">
        <v>8602</v>
      </c>
      <c r="H9" s="22">
        <v>9430</v>
      </c>
      <c r="I9" s="20">
        <v>8598</v>
      </c>
      <c r="J9" s="21">
        <v>18028</v>
      </c>
      <c r="K9" s="23">
        <f t="shared" si="3"/>
        <v>0.9495555096133967</v>
      </c>
      <c r="L9" s="24">
        <f t="shared" si="4"/>
        <v>0.873610808455001</v>
      </c>
      <c r="M9" s="2">
        <f t="shared" si="5"/>
        <v>0.9125822193931679</v>
      </c>
    </row>
    <row r="10" spans="1:13" ht="15">
      <c r="A10" s="25" t="s">
        <v>23</v>
      </c>
      <c r="B10" s="26">
        <v>35363</v>
      </c>
      <c r="C10" s="26">
        <v>2987</v>
      </c>
      <c r="D10" s="27">
        <v>38350</v>
      </c>
      <c r="E10" s="26">
        <v>35105</v>
      </c>
      <c r="F10" s="26">
        <v>2652</v>
      </c>
      <c r="G10" s="27">
        <v>37757</v>
      </c>
      <c r="H10" s="28">
        <v>70468</v>
      </c>
      <c r="I10" s="26">
        <v>5639</v>
      </c>
      <c r="J10" s="27">
        <v>76107</v>
      </c>
      <c r="K10" s="17">
        <f t="shared" si="3"/>
        <v>0.992704238893759</v>
      </c>
      <c r="L10" s="18">
        <f t="shared" si="4"/>
        <v>0.887847338466689</v>
      </c>
      <c r="M10" s="1">
        <f t="shared" si="5"/>
        <v>0.9845371577574967</v>
      </c>
    </row>
    <row r="11" spans="1:13" ht="15">
      <c r="A11" s="25" t="s">
        <v>24</v>
      </c>
      <c r="B11" s="26">
        <f aca="true" t="shared" si="6" ref="B11:J11">SUM(B12:B13)</f>
        <v>2893</v>
      </c>
      <c r="C11" s="26">
        <f t="shared" si="6"/>
        <v>3728</v>
      </c>
      <c r="D11" s="27">
        <f t="shared" si="6"/>
        <v>6621</v>
      </c>
      <c r="E11" s="26">
        <f t="shared" si="6"/>
        <v>2757</v>
      </c>
      <c r="F11" s="26">
        <f t="shared" si="6"/>
        <v>3439</v>
      </c>
      <c r="G11" s="27">
        <f t="shared" si="6"/>
        <v>6196</v>
      </c>
      <c r="H11" s="28">
        <f t="shared" si="6"/>
        <v>5650</v>
      </c>
      <c r="I11" s="26">
        <f t="shared" si="6"/>
        <v>7167</v>
      </c>
      <c r="J11" s="27">
        <f t="shared" si="6"/>
        <v>12817</v>
      </c>
      <c r="K11" s="17">
        <f t="shared" si="3"/>
        <v>0.9529899758036641</v>
      </c>
      <c r="L11" s="18">
        <f t="shared" si="4"/>
        <v>0.9224785407725322</v>
      </c>
      <c r="M11" s="1">
        <f t="shared" si="5"/>
        <v>0.935810300558828</v>
      </c>
    </row>
    <row r="12" spans="1:13" ht="15">
      <c r="A12" s="29" t="s">
        <v>7</v>
      </c>
      <c r="B12" s="20">
        <v>954</v>
      </c>
      <c r="C12" s="20">
        <v>2932</v>
      </c>
      <c r="D12" s="21">
        <v>3886</v>
      </c>
      <c r="E12" s="20">
        <v>930</v>
      </c>
      <c r="F12" s="20">
        <v>2764</v>
      </c>
      <c r="G12" s="21">
        <v>3694</v>
      </c>
      <c r="H12" s="22">
        <v>1884</v>
      </c>
      <c r="I12" s="20">
        <v>5696</v>
      </c>
      <c r="J12" s="21">
        <v>7580</v>
      </c>
      <c r="K12" s="23">
        <f t="shared" si="3"/>
        <v>0.9748427672955975</v>
      </c>
      <c r="L12" s="24">
        <f t="shared" si="4"/>
        <v>0.9427012278308322</v>
      </c>
      <c r="M12" s="2">
        <f t="shared" si="5"/>
        <v>0.950591868244982</v>
      </c>
    </row>
    <row r="13" spans="1:13" ht="15">
      <c r="A13" s="29" t="s">
        <v>8</v>
      </c>
      <c r="B13" s="20">
        <v>1939</v>
      </c>
      <c r="C13" s="20">
        <v>796</v>
      </c>
      <c r="D13" s="21">
        <v>2735</v>
      </c>
      <c r="E13" s="20">
        <v>1827</v>
      </c>
      <c r="F13" s="20">
        <v>675</v>
      </c>
      <c r="G13" s="21">
        <v>2502</v>
      </c>
      <c r="H13" s="22">
        <v>3766</v>
      </c>
      <c r="I13" s="20">
        <v>1471</v>
      </c>
      <c r="J13" s="21">
        <v>5237</v>
      </c>
      <c r="K13" s="23">
        <f t="shared" si="3"/>
        <v>0.9422382671480144</v>
      </c>
      <c r="L13" s="24">
        <f t="shared" si="4"/>
        <v>0.8479899497487438</v>
      </c>
      <c r="M13" s="2">
        <f t="shared" si="5"/>
        <v>0.9148080438756856</v>
      </c>
    </row>
    <row r="14" spans="1:13" ht="15">
      <c r="A14" s="25" t="s">
        <v>25</v>
      </c>
      <c r="B14" s="26">
        <v>12840</v>
      </c>
      <c r="C14" s="26">
        <v>1042</v>
      </c>
      <c r="D14" s="27">
        <v>13882</v>
      </c>
      <c r="E14" s="26">
        <v>10999</v>
      </c>
      <c r="F14" s="26">
        <v>884</v>
      </c>
      <c r="G14" s="27">
        <v>11883</v>
      </c>
      <c r="H14" s="28">
        <v>23839</v>
      </c>
      <c r="I14" s="26">
        <v>1926</v>
      </c>
      <c r="J14" s="27">
        <v>25765</v>
      </c>
      <c r="K14" s="17">
        <f t="shared" si="3"/>
        <v>0.856619937694704</v>
      </c>
      <c r="L14" s="18">
        <f t="shared" si="4"/>
        <v>0.8483685220729367</v>
      </c>
      <c r="M14" s="1">
        <f t="shared" si="5"/>
        <v>0.8560005762858378</v>
      </c>
    </row>
    <row r="15" spans="1:13" ht="15">
      <c r="A15" s="25" t="s">
        <v>26</v>
      </c>
      <c r="B15" s="26">
        <v>3174</v>
      </c>
      <c r="C15" s="26">
        <v>2250</v>
      </c>
      <c r="D15" s="27">
        <v>5424</v>
      </c>
      <c r="E15" s="26">
        <v>2233</v>
      </c>
      <c r="F15" s="26">
        <v>1505</v>
      </c>
      <c r="G15" s="27">
        <v>3738</v>
      </c>
      <c r="H15" s="28">
        <v>5407</v>
      </c>
      <c r="I15" s="26">
        <v>3755</v>
      </c>
      <c r="J15" s="27">
        <v>9162</v>
      </c>
      <c r="K15" s="17">
        <f t="shared" si="3"/>
        <v>0.703528670447385</v>
      </c>
      <c r="L15" s="18">
        <f t="shared" si="4"/>
        <v>0.6688888888888889</v>
      </c>
      <c r="M15" s="1">
        <f t="shared" si="5"/>
        <v>0.6891592920353983</v>
      </c>
    </row>
    <row r="16" spans="1:13" ht="15">
      <c r="A16" s="25" t="s">
        <v>27</v>
      </c>
      <c r="B16" s="26">
        <v>1424</v>
      </c>
      <c r="C16" s="26">
        <v>1944</v>
      </c>
      <c r="D16" s="27">
        <v>3368</v>
      </c>
      <c r="E16" s="26">
        <v>1556</v>
      </c>
      <c r="F16" s="26">
        <v>2028</v>
      </c>
      <c r="G16" s="27">
        <v>3584</v>
      </c>
      <c r="H16" s="28">
        <v>2980</v>
      </c>
      <c r="I16" s="26">
        <v>3972</v>
      </c>
      <c r="J16" s="27">
        <v>6952</v>
      </c>
      <c r="K16" s="17">
        <f t="shared" si="3"/>
        <v>1.0926966292134832</v>
      </c>
      <c r="L16" s="18">
        <f t="shared" si="4"/>
        <v>1.0432098765432098</v>
      </c>
      <c r="M16" s="1">
        <f t="shared" si="5"/>
        <v>1.0641330166270784</v>
      </c>
    </row>
    <row r="17" spans="1:13" ht="15">
      <c r="A17" s="25" t="s">
        <v>28</v>
      </c>
      <c r="B17" s="26">
        <f aca="true" t="shared" si="7" ref="B17:J17">SUM(B18:B26)</f>
        <v>81000</v>
      </c>
      <c r="C17" s="26">
        <f t="shared" si="7"/>
        <v>50431</v>
      </c>
      <c r="D17" s="27">
        <f t="shared" si="7"/>
        <v>131431</v>
      </c>
      <c r="E17" s="26">
        <f t="shared" si="7"/>
        <v>85502</v>
      </c>
      <c r="F17" s="26">
        <f t="shared" si="7"/>
        <v>56986</v>
      </c>
      <c r="G17" s="27">
        <f t="shared" si="7"/>
        <v>142488</v>
      </c>
      <c r="H17" s="28">
        <f t="shared" si="7"/>
        <v>166502</v>
      </c>
      <c r="I17" s="26">
        <f t="shared" si="7"/>
        <v>107417</v>
      </c>
      <c r="J17" s="27">
        <f t="shared" si="7"/>
        <v>273919</v>
      </c>
      <c r="K17" s="17">
        <f t="shared" si="3"/>
        <v>1.0555802469135802</v>
      </c>
      <c r="L17" s="18">
        <f t="shared" si="4"/>
        <v>1.129979576054411</v>
      </c>
      <c r="M17" s="1">
        <f t="shared" si="5"/>
        <v>1.0841277932907762</v>
      </c>
    </row>
    <row r="18" spans="1:13" ht="15">
      <c r="A18" s="29" t="s">
        <v>9</v>
      </c>
      <c r="B18" s="20">
        <v>2823</v>
      </c>
      <c r="C18" s="20">
        <v>5576</v>
      </c>
      <c r="D18" s="21">
        <v>8399</v>
      </c>
      <c r="E18" s="20">
        <v>3354</v>
      </c>
      <c r="F18" s="20">
        <v>6812</v>
      </c>
      <c r="G18" s="21">
        <v>10166</v>
      </c>
      <c r="H18" s="22">
        <v>6177</v>
      </c>
      <c r="I18" s="20">
        <v>12388</v>
      </c>
      <c r="J18" s="21">
        <v>18565</v>
      </c>
      <c r="K18" s="23">
        <f t="shared" si="3"/>
        <v>1.188097768331562</v>
      </c>
      <c r="L18" s="24">
        <f t="shared" si="4"/>
        <v>1.221664275466284</v>
      </c>
      <c r="M18" s="2">
        <f t="shared" si="5"/>
        <v>1.2103821883557566</v>
      </c>
    </row>
    <row r="19" spans="1:13" ht="15">
      <c r="A19" s="29" t="s">
        <v>10</v>
      </c>
      <c r="B19" s="20">
        <v>5722</v>
      </c>
      <c r="C19" s="20">
        <v>14550</v>
      </c>
      <c r="D19" s="21">
        <v>20272</v>
      </c>
      <c r="E19" s="20">
        <v>6304</v>
      </c>
      <c r="F19" s="20">
        <v>16721</v>
      </c>
      <c r="G19" s="21">
        <v>23025</v>
      </c>
      <c r="H19" s="22">
        <v>12026</v>
      </c>
      <c r="I19" s="20">
        <v>31271</v>
      </c>
      <c r="J19" s="21">
        <v>43297</v>
      </c>
      <c r="K19" s="23">
        <f t="shared" si="3"/>
        <v>1.1017126878713737</v>
      </c>
      <c r="L19" s="24">
        <f t="shared" si="4"/>
        <v>1.1492096219931272</v>
      </c>
      <c r="M19" s="2">
        <f t="shared" si="5"/>
        <v>1.1358030781373323</v>
      </c>
    </row>
    <row r="20" spans="1:13" ht="15">
      <c r="A20" s="29" t="s">
        <v>11</v>
      </c>
      <c r="B20" s="20">
        <v>4555</v>
      </c>
      <c r="C20" s="20">
        <v>8300</v>
      </c>
      <c r="D20" s="21">
        <v>12855</v>
      </c>
      <c r="E20" s="20">
        <v>4790</v>
      </c>
      <c r="F20" s="20">
        <v>8964</v>
      </c>
      <c r="G20" s="21">
        <v>13754</v>
      </c>
      <c r="H20" s="22">
        <v>9345</v>
      </c>
      <c r="I20" s="20">
        <v>17264</v>
      </c>
      <c r="J20" s="21">
        <v>26609</v>
      </c>
      <c r="K20" s="23">
        <f t="shared" si="3"/>
        <v>1.0515916575192097</v>
      </c>
      <c r="L20" s="24">
        <f t="shared" si="4"/>
        <v>1.08</v>
      </c>
      <c r="M20" s="2">
        <f t="shared" si="5"/>
        <v>1.0699338778685337</v>
      </c>
    </row>
    <row r="21" spans="1:13" ht="15">
      <c r="A21" s="29" t="s">
        <v>12</v>
      </c>
      <c r="B21" s="20">
        <v>62609</v>
      </c>
      <c r="C21" s="20">
        <v>1978</v>
      </c>
      <c r="D21" s="21">
        <v>64587</v>
      </c>
      <c r="E21" s="20">
        <v>65223</v>
      </c>
      <c r="F21" s="20">
        <v>1792</v>
      </c>
      <c r="G21" s="21">
        <v>67015</v>
      </c>
      <c r="H21" s="22">
        <v>127832</v>
      </c>
      <c r="I21" s="20">
        <v>3770</v>
      </c>
      <c r="J21" s="21">
        <v>131602</v>
      </c>
      <c r="K21" s="23">
        <f t="shared" si="3"/>
        <v>1.041751185931735</v>
      </c>
      <c r="L21" s="24">
        <f t="shared" si="4"/>
        <v>0.9059656218402427</v>
      </c>
      <c r="M21" s="2">
        <f t="shared" si="5"/>
        <v>1.037592704414201</v>
      </c>
    </row>
    <row r="22" spans="1:13" ht="15">
      <c r="A22" s="29" t="s">
        <v>19</v>
      </c>
      <c r="B22" s="20">
        <v>1240</v>
      </c>
      <c r="C22" s="20">
        <v>5465</v>
      </c>
      <c r="D22" s="21">
        <v>6705</v>
      </c>
      <c r="E22" s="20">
        <v>1343</v>
      </c>
      <c r="F22" s="20">
        <v>5760</v>
      </c>
      <c r="G22" s="21">
        <v>7103</v>
      </c>
      <c r="H22" s="22">
        <v>2583</v>
      </c>
      <c r="I22" s="20">
        <v>11225</v>
      </c>
      <c r="J22" s="21">
        <v>13808</v>
      </c>
      <c r="K22" s="23">
        <f t="shared" si="3"/>
        <v>1.0830645161290322</v>
      </c>
      <c r="L22" s="24">
        <f t="shared" si="4"/>
        <v>1.0539798719121682</v>
      </c>
      <c r="M22" s="2">
        <f t="shared" si="5"/>
        <v>1.059358687546607</v>
      </c>
    </row>
    <row r="23" spans="1:13" ht="15">
      <c r="A23" s="29" t="s">
        <v>13</v>
      </c>
      <c r="B23" s="20">
        <v>1955</v>
      </c>
      <c r="C23" s="20">
        <v>5070</v>
      </c>
      <c r="D23" s="21">
        <v>7025</v>
      </c>
      <c r="E23" s="20">
        <v>2265</v>
      </c>
      <c r="F23" s="20">
        <v>6358</v>
      </c>
      <c r="G23" s="21">
        <v>8623</v>
      </c>
      <c r="H23" s="22">
        <v>4220</v>
      </c>
      <c r="I23" s="20">
        <v>11428</v>
      </c>
      <c r="J23" s="21">
        <v>15648</v>
      </c>
      <c r="K23" s="23">
        <f t="shared" si="3"/>
        <v>1.1585677749360614</v>
      </c>
      <c r="L23" s="24">
        <f t="shared" si="4"/>
        <v>1.254043392504931</v>
      </c>
      <c r="M23" s="2">
        <f t="shared" si="5"/>
        <v>1.2274733096085408</v>
      </c>
    </row>
    <row r="24" spans="1:13" ht="15">
      <c r="A24" s="29" t="s">
        <v>20</v>
      </c>
      <c r="B24" s="20">
        <v>653</v>
      </c>
      <c r="C24" s="20">
        <v>3413</v>
      </c>
      <c r="D24" s="21">
        <v>4066</v>
      </c>
      <c r="E24" s="20">
        <v>753</v>
      </c>
      <c r="F24" s="20">
        <v>3858</v>
      </c>
      <c r="G24" s="21">
        <v>4611</v>
      </c>
      <c r="H24" s="22">
        <v>1406</v>
      </c>
      <c r="I24" s="20">
        <v>7271</v>
      </c>
      <c r="J24" s="21">
        <v>8677</v>
      </c>
      <c r="K24" s="23">
        <f t="shared" si="3"/>
        <v>1.1531393568147015</v>
      </c>
      <c r="L24" s="24">
        <f t="shared" si="4"/>
        <v>1.130383826545561</v>
      </c>
      <c r="M24" s="2">
        <f t="shared" si="5"/>
        <v>1.1340383669454008</v>
      </c>
    </row>
    <row r="25" spans="1:13" ht="12.75" customHeight="1">
      <c r="A25" s="29" t="s">
        <v>21</v>
      </c>
      <c r="B25" s="20">
        <v>819</v>
      </c>
      <c r="C25" s="20">
        <v>2752</v>
      </c>
      <c r="D25" s="21">
        <v>3571</v>
      </c>
      <c r="E25" s="20">
        <v>880</v>
      </c>
      <c r="F25" s="20">
        <v>2937</v>
      </c>
      <c r="G25" s="21">
        <v>3817</v>
      </c>
      <c r="H25" s="22">
        <v>1699</v>
      </c>
      <c r="I25" s="20">
        <v>5689</v>
      </c>
      <c r="J25" s="21">
        <v>7388</v>
      </c>
      <c r="K25" s="23">
        <f t="shared" si="3"/>
        <v>1.0744810744810744</v>
      </c>
      <c r="L25" s="24">
        <f t="shared" si="4"/>
        <v>1.0672238372093024</v>
      </c>
      <c r="M25" s="2">
        <f t="shared" si="5"/>
        <v>1.068888266591991</v>
      </c>
    </row>
    <row r="26" spans="1:13" ht="15.75" customHeight="1">
      <c r="A26" s="29" t="s">
        <v>14</v>
      </c>
      <c r="B26" s="20">
        <v>624</v>
      </c>
      <c r="C26" s="20">
        <v>3327</v>
      </c>
      <c r="D26" s="21">
        <v>3951</v>
      </c>
      <c r="E26" s="20">
        <v>590</v>
      </c>
      <c r="F26" s="20">
        <v>3784</v>
      </c>
      <c r="G26" s="21">
        <v>4374</v>
      </c>
      <c r="H26" s="22">
        <v>1214</v>
      </c>
      <c r="I26" s="20">
        <v>7111</v>
      </c>
      <c r="J26" s="21">
        <v>8325</v>
      </c>
      <c r="K26" s="23">
        <f t="shared" si="3"/>
        <v>0.9455128205128205</v>
      </c>
      <c r="L26" s="24">
        <f t="shared" si="4"/>
        <v>1.137360985873159</v>
      </c>
      <c r="M26" s="2">
        <f t="shared" si="5"/>
        <v>1.1070615034168565</v>
      </c>
    </row>
    <row r="27" spans="1:13" ht="15">
      <c r="A27" s="25" t="s">
        <v>29</v>
      </c>
      <c r="B27" s="26">
        <f aca="true" t="shared" si="8" ref="B27:J27">SUM(B28:B30)</f>
        <v>6147</v>
      </c>
      <c r="C27" s="26">
        <f t="shared" si="8"/>
        <v>12092</v>
      </c>
      <c r="D27" s="27">
        <f t="shared" si="8"/>
        <v>18239</v>
      </c>
      <c r="E27" s="26">
        <f t="shared" si="8"/>
        <v>6235</v>
      </c>
      <c r="F27" s="26">
        <f t="shared" si="8"/>
        <v>12577</v>
      </c>
      <c r="G27" s="27">
        <f t="shared" si="8"/>
        <v>18812</v>
      </c>
      <c r="H27" s="28">
        <f t="shared" si="8"/>
        <v>12382</v>
      </c>
      <c r="I27" s="26">
        <f t="shared" si="8"/>
        <v>24669</v>
      </c>
      <c r="J27" s="27">
        <f t="shared" si="8"/>
        <v>37051</v>
      </c>
      <c r="K27" s="17">
        <f t="shared" si="3"/>
        <v>1.0143159264681958</v>
      </c>
      <c r="L27" s="18">
        <f t="shared" si="4"/>
        <v>1.0401091630830301</v>
      </c>
      <c r="M27" s="1">
        <f t="shared" si="5"/>
        <v>1.0314161960633808</v>
      </c>
    </row>
    <row r="28" spans="1:13" ht="15">
      <c r="A28" s="29" t="s">
        <v>15</v>
      </c>
      <c r="B28" s="20">
        <v>1741</v>
      </c>
      <c r="C28" s="20">
        <v>2925</v>
      </c>
      <c r="D28" s="21">
        <v>4666</v>
      </c>
      <c r="E28" s="20">
        <v>1857</v>
      </c>
      <c r="F28" s="20">
        <v>3001</v>
      </c>
      <c r="G28" s="21">
        <v>4858</v>
      </c>
      <c r="H28" s="22">
        <v>3598</v>
      </c>
      <c r="I28" s="20">
        <v>5926</v>
      </c>
      <c r="J28" s="21">
        <v>9524</v>
      </c>
      <c r="K28" s="23">
        <f t="shared" si="3"/>
        <v>1.0666283744974152</v>
      </c>
      <c r="L28" s="24">
        <f t="shared" si="4"/>
        <v>1.025982905982906</v>
      </c>
      <c r="M28" s="2">
        <f t="shared" si="5"/>
        <v>1.0411487355336477</v>
      </c>
    </row>
    <row r="29" spans="1:13" ht="15">
      <c r="A29" s="29" t="s">
        <v>30</v>
      </c>
      <c r="B29" s="20">
        <v>4081</v>
      </c>
      <c r="C29" s="20">
        <v>6896</v>
      </c>
      <c r="D29" s="21">
        <v>10977</v>
      </c>
      <c r="E29" s="20">
        <v>4044</v>
      </c>
      <c r="F29" s="20">
        <v>7207</v>
      </c>
      <c r="G29" s="21">
        <v>11251</v>
      </c>
      <c r="H29" s="22">
        <v>8125</v>
      </c>
      <c r="I29" s="20">
        <v>14103</v>
      </c>
      <c r="J29" s="21">
        <v>22228</v>
      </c>
      <c r="K29" s="23">
        <f t="shared" si="3"/>
        <v>0.9909335947071796</v>
      </c>
      <c r="L29" s="24">
        <f t="shared" si="4"/>
        <v>1.045098607888631</v>
      </c>
      <c r="M29" s="2">
        <f t="shared" si="5"/>
        <v>1.0249612826819714</v>
      </c>
    </row>
    <row r="30" spans="1:13" ht="15">
      <c r="A30" s="29" t="s">
        <v>16</v>
      </c>
      <c r="B30" s="20">
        <v>325</v>
      </c>
      <c r="C30" s="20">
        <v>2271</v>
      </c>
      <c r="D30" s="21">
        <v>2596</v>
      </c>
      <c r="E30" s="20">
        <v>334</v>
      </c>
      <c r="F30" s="20">
        <v>2369</v>
      </c>
      <c r="G30" s="21">
        <v>2703</v>
      </c>
      <c r="H30" s="22">
        <v>659</v>
      </c>
      <c r="I30" s="20">
        <v>4640</v>
      </c>
      <c r="J30" s="21">
        <v>5299</v>
      </c>
      <c r="K30" s="23">
        <f t="shared" si="3"/>
        <v>1.0276923076923077</v>
      </c>
      <c r="L30" s="24">
        <f t="shared" si="4"/>
        <v>1.043152796125055</v>
      </c>
      <c r="M30" s="2">
        <f t="shared" si="5"/>
        <v>1.0412172573189522</v>
      </c>
    </row>
    <row r="31" spans="1:13" ht="15.75" thickBot="1">
      <c r="A31" s="30" t="s">
        <v>34</v>
      </c>
      <c r="B31" s="31">
        <v>552</v>
      </c>
      <c r="C31" s="31">
        <v>2422</v>
      </c>
      <c r="D31" s="32">
        <v>2974</v>
      </c>
      <c r="E31" s="31">
        <v>575</v>
      </c>
      <c r="F31" s="31">
        <v>2446</v>
      </c>
      <c r="G31" s="32">
        <v>3021</v>
      </c>
      <c r="H31" s="33">
        <v>1127</v>
      </c>
      <c r="I31" s="31">
        <v>4868</v>
      </c>
      <c r="J31" s="32">
        <v>5995</v>
      </c>
      <c r="K31" s="34">
        <f t="shared" si="3"/>
        <v>1.0416666666666667</v>
      </c>
      <c r="L31" s="35">
        <f t="shared" si="4"/>
        <v>1.0099091659785302</v>
      </c>
      <c r="M31" s="3">
        <f t="shared" si="5"/>
        <v>1.0158036314727639</v>
      </c>
    </row>
    <row r="32" spans="1:10" ht="15.75" thickTop="1">
      <c r="A32" s="411" t="s">
        <v>17</v>
      </c>
      <c r="B32" s="411"/>
      <c r="C32" s="411"/>
      <c r="D32" s="411"/>
      <c r="E32" s="411"/>
      <c r="F32" s="411"/>
      <c r="G32" s="411"/>
      <c r="H32" s="411"/>
      <c r="I32" s="411"/>
      <c r="J32" s="411"/>
    </row>
  </sheetData>
  <sheetProtection/>
  <mergeCells count="11">
    <mergeCell ref="E3:G3"/>
    <mergeCell ref="H3:J3"/>
    <mergeCell ref="K3:M3"/>
    <mergeCell ref="K2:M2"/>
    <mergeCell ref="A1:M1"/>
    <mergeCell ref="A32:J32"/>
    <mergeCell ref="A2:A4"/>
    <mergeCell ref="B2:D2"/>
    <mergeCell ref="E2:G2"/>
    <mergeCell ref="H2:J2"/>
    <mergeCell ref="B3:D3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7109375" style="0" customWidth="1"/>
    <col min="2" max="2" width="14.140625" style="0" customWidth="1"/>
    <col min="3" max="3" width="16.7109375" style="0" customWidth="1"/>
    <col min="4" max="4" width="18.57421875" style="0" customWidth="1"/>
    <col min="5" max="5" width="19.57421875" style="0" customWidth="1"/>
    <col min="6" max="6" width="19.140625" style="0" customWidth="1"/>
    <col min="7" max="7" width="18.421875" style="0" customWidth="1"/>
    <col min="8" max="8" width="15.8515625" style="0" customWidth="1"/>
    <col min="9" max="9" width="14.140625" style="0" customWidth="1"/>
    <col min="10" max="10" width="15.00390625" style="0" customWidth="1"/>
  </cols>
  <sheetData>
    <row r="1" spans="1:10" ht="28.5" customHeight="1" thickBot="1">
      <c r="A1" s="521" t="s">
        <v>246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30.75" customHeight="1" thickBot="1" thickTop="1">
      <c r="A2" s="537" t="s">
        <v>204</v>
      </c>
      <c r="B2" s="534" t="s">
        <v>206</v>
      </c>
      <c r="C2" s="535"/>
      <c r="D2" s="536"/>
      <c r="E2" s="534" t="s">
        <v>235</v>
      </c>
      <c r="F2" s="535"/>
      <c r="G2" s="535"/>
      <c r="H2" s="534" t="s">
        <v>236</v>
      </c>
      <c r="I2" s="535"/>
      <c r="J2" s="536"/>
    </row>
    <row r="3" spans="1:10" ht="18" customHeight="1" thickBot="1" thickTop="1">
      <c r="A3" s="538"/>
      <c r="B3" s="246" t="s">
        <v>65</v>
      </c>
      <c r="C3" s="246" t="s">
        <v>64</v>
      </c>
      <c r="D3" s="247" t="s">
        <v>33</v>
      </c>
      <c r="E3" s="248" t="s">
        <v>65</v>
      </c>
      <c r="F3" s="246" t="s">
        <v>64</v>
      </c>
      <c r="G3" s="247" t="s">
        <v>33</v>
      </c>
      <c r="H3" s="248" t="s">
        <v>65</v>
      </c>
      <c r="I3" s="246" t="s">
        <v>64</v>
      </c>
      <c r="J3" s="247" t="s">
        <v>33</v>
      </c>
    </row>
    <row r="4" spans="1:10" ht="27.75" customHeight="1" thickTop="1">
      <c r="A4" s="235" t="s">
        <v>18</v>
      </c>
      <c r="B4" s="243">
        <v>9.575185434929198</v>
      </c>
      <c r="C4" s="243">
        <v>12.056396148555708</v>
      </c>
      <c r="D4" s="244">
        <v>10.665860479177688</v>
      </c>
      <c r="E4" s="245">
        <v>67.39275327193408</v>
      </c>
      <c r="F4" s="243">
        <v>51.12158076084663</v>
      </c>
      <c r="G4" s="244">
        <v>59.12115868117203</v>
      </c>
      <c r="H4" s="245">
        <v>60.93977217644208</v>
      </c>
      <c r="I4" s="243">
        <v>44.958160466915125</v>
      </c>
      <c r="J4" s="244">
        <v>52.81537838256497</v>
      </c>
    </row>
    <row r="5" spans="1:10" ht="15">
      <c r="A5" s="236" t="s">
        <v>4</v>
      </c>
      <c r="B5" s="234">
        <v>5.875855975259554</v>
      </c>
      <c r="C5" s="234">
        <v>10.216290842153704</v>
      </c>
      <c r="D5" s="237">
        <v>7.2835820895522385</v>
      </c>
      <c r="E5" s="238">
        <v>64.43210930828351</v>
      </c>
      <c r="F5" s="234">
        <v>34.15592580949387</v>
      </c>
      <c r="G5" s="237">
        <v>50.04481625336122</v>
      </c>
      <c r="H5" s="238">
        <v>60.64617136350697</v>
      </c>
      <c r="I5" s="234">
        <v>30.666457088965736</v>
      </c>
      <c r="J5" s="237">
        <v>46.39976097998208</v>
      </c>
    </row>
    <row r="6" spans="1:10" ht="15">
      <c r="A6" s="236" t="s">
        <v>5</v>
      </c>
      <c r="B6" s="234">
        <v>7.831950207468879</v>
      </c>
      <c r="C6" s="234">
        <v>14.375655823714586</v>
      </c>
      <c r="D6" s="237">
        <v>9.996528982992016</v>
      </c>
      <c r="E6" s="238">
        <v>68.73440285204991</v>
      </c>
      <c r="F6" s="234">
        <v>43.59560841720037</v>
      </c>
      <c r="G6" s="237">
        <v>57.7239030254458</v>
      </c>
      <c r="H6" s="238">
        <v>63.35115864527629</v>
      </c>
      <c r="I6" s="234">
        <v>37.32845379688929</v>
      </c>
      <c r="J6" s="237">
        <v>51.953516329392905</v>
      </c>
    </row>
    <row r="7" spans="1:10" ht="15">
      <c r="A7" s="236" t="s">
        <v>6</v>
      </c>
      <c r="B7" s="234">
        <v>9.902676399026763</v>
      </c>
      <c r="C7" s="234">
        <v>9.915356711003627</v>
      </c>
      <c r="D7" s="237">
        <v>9.907449552419967</v>
      </c>
      <c r="E7" s="238">
        <v>62.15030999546348</v>
      </c>
      <c r="F7" s="234">
        <v>42.94616583001558</v>
      </c>
      <c r="G7" s="237">
        <v>53.196125907990314</v>
      </c>
      <c r="H7" s="238">
        <v>55.995765915620744</v>
      </c>
      <c r="I7" s="234">
        <v>38.687900294270385</v>
      </c>
      <c r="J7" s="237">
        <v>47.925746569814365</v>
      </c>
    </row>
    <row r="8" spans="1:10" ht="15">
      <c r="A8" s="236" t="s">
        <v>94</v>
      </c>
      <c r="B8" s="234">
        <v>14.152021328690353</v>
      </c>
      <c r="C8" s="234">
        <v>15.698463737048947</v>
      </c>
      <c r="D8" s="237">
        <v>14.820534997219992</v>
      </c>
      <c r="E8" s="238">
        <v>65.62756650598108</v>
      </c>
      <c r="F8" s="234">
        <v>50.60567709274996</v>
      </c>
      <c r="G8" s="237">
        <v>58.16385195831836</v>
      </c>
      <c r="H8" s="238">
        <v>56.339939296554185</v>
      </c>
      <c r="I8" s="234">
        <v>42.66136322545652</v>
      </c>
      <c r="J8" s="237">
        <v>49.54365792310456</v>
      </c>
    </row>
    <row r="9" spans="1:10" ht="15">
      <c r="A9" s="236" t="s">
        <v>7</v>
      </c>
      <c r="B9" s="234">
        <v>4.849137931034483</v>
      </c>
      <c r="C9" s="234">
        <v>4.466019417475728</v>
      </c>
      <c r="D9" s="237">
        <v>4.712404712404712</v>
      </c>
      <c r="E9" s="238">
        <v>67.19768283852281</v>
      </c>
      <c r="F9" s="234">
        <v>39.600153787005</v>
      </c>
      <c r="G9" s="237">
        <v>53.81316427372739</v>
      </c>
      <c r="H9" s="238">
        <v>63.939174511223754</v>
      </c>
      <c r="I9" s="234">
        <v>37.831603229527104</v>
      </c>
      <c r="J9" s="237">
        <v>51.27727018459817</v>
      </c>
    </row>
    <row r="10" spans="1:10" ht="15">
      <c r="A10" s="236" t="s">
        <v>8</v>
      </c>
      <c r="B10" s="234">
        <v>8.210689388071263</v>
      </c>
      <c r="C10" s="234">
        <v>11.602209944751381</v>
      </c>
      <c r="D10" s="237">
        <v>9.429280397022332</v>
      </c>
      <c r="E10" s="238">
        <v>68.81663113006397</v>
      </c>
      <c r="F10" s="234">
        <v>42.638398115429915</v>
      </c>
      <c r="G10" s="237">
        <v>56.3794068270845</v>
      </c>
      <c r="H10" s="238">
        <v>63.166311300639656</v>
      </c>
      <c r="I10" s="234">
        <v>37.69140164899882</v>
      </c>
      <c r="J10" s="237">
        <v>51.06323447118075</v>
      </c>
    </row>
    <row r="11" spans="1:10" ht="15">
      <c r="A11" s="236" t="s">
        <v>96</v>
      </c>
      <c r="B11" s="234">
        <v>8.847091605712295</v>
      </c>
      <c r="C11" s="234">
        <v>13.755037673033117</v>
      </c>
      <c r="D11" s="237">
        <v>10.803072625698324</v>
      </c>
      <c r="E11" s="238">
        <v>84.7152552375332</v>
      </c>
      <c r="F11" s="234">
        <v>69.7336265884653</v>
      </c>
      <c r="G11" s="237">
        <v>78.03389461064792</v>
      </c>
      <c r="H11" s="238">
        <v>77.22041900265565</v>
      </c>
      <c r="I11" s="234">
        <v>60.14173998044966</v>
      </c>
      <c r="J11" s="237">
        <v>69.60383630319873</v>
      </c>
    </row>
    <row r="12" spans="1:10" ht="15">
      <c r="A12" s="236" t="s">
        <v>97</v>
      </c>
      <c r="B12" s="234">
        <v>4.883342376559956</v>
      </c>
      <c r="C12" s="234">
        <v>7.349785407725322</v>
      </c>
      <c r="D12" s="237">
        <v>5.711711711711712</v>
      </c>
      <c r="E12" s="238">
        <v>84.61891643709825</v>
      </c>
      <c r="F12" s="234">
        <v>69.57820082120195</v>
      </c>
      <c r="G12" s="237">
        <v>78.89125799573561</v>
      </c>
      <c r="H12" s="238">
        <v>80.48668503213958</v>
      </c>
      <c r="I12" s="234">
        <v>64.46435237028741</v>
      </c>
      <c r="J12" s="237">
        <v>74.38521677327647</v>
      </c>
    </row>
    <row r="13" spans="1:10" ht="15">
      <c r="A13" s="236" t="s">
        <v>98</v>
      </c>
      <c r="B13" s="234">
        <v>6.541524459613197</v>
      </c>
      <c r="C13" s="234">
        <v>10.422535211267606</v>
      </c>
      <c r="D13" s="237">
        <v>8.27564505978603</v>
      </c>
      <c r="E13" s="238">
        <v>76.53461036134088</v>
      </c>
      <c r="F13" s="234">
        <v>56.23762376237624</v>
      </c>
      <c r="G13" s="237">
        <v>65.90626296142679</v>
      </c>
      <c r="H13" s="238">
        <v>71.5280801044841</v>
      </c>
      <c r="I13" s="234">
        <v>50.37623762376238</v>
      </c>
      <c r="J13" s="237">
        <v>60.45209456656989</v>
      </c>
    </row>
    <row r="14" spans="1:10" ht="15">
      <c r="A14" s="236" t="s">
        <v>9</v>
      </c>
      <c r="B14" s="234">
        <v>8.445121951219512</v>
      </c>
      <c r="C14" s="234">
        <v>11.601615074024226</v>
      </c>
      <c r="D14" s="237">
        <v>10.121515368120086</v>
      </c>
      <c r="E14" s="238">
        <v>64.63054187192118</v>
      </c>
      <c r="F14" s="234">
        <v>54.728933411903355</v>
      </c>
      <c r="G14" s="237">
        <v>58.96484868920172</v>
      </c>
      <c r="H14" s="238">
        <v>59.172413793103445</v>
      </c>
      <c r="I14" s="234">
        <v>48.379493223335295</v>
      </c>
      <c r="J14" s="237">
        <v>52.99671246733541</v>
      </c>
    </row>
    <row r="15" spans="1:10" ht="15">
      <c r="A15" s="236" t="s">
        <v>10</v>
      </c>
      <c r="B15" s="234">
        <v>9.384010484927916</v>
      </c>
      <c r="C15" s="234">
        <v>10.372194854953475</v>
      </c>
      <c r="D15" s="237">
        <v>9.867452135493373</v>
      </c>
      <c r="E15" s="238">
        <v>59.26673916420693</v>
      </c>
      <c r="F15" s="234">
        <v>47.36842105263158</v>
      </c>
      <c r="G15" s="237">
        <v>52.780722210444495</v>
      </c>
      <c r="H15" s="238">
        <v>53.70514214696287</v>
      </c>
      <c r="I15" s="234">
        <v>42.455276121337825</v>
      </c>
      <c r="J15" s="237">
        <v>47.57260970956116</v>
      </c>
    </row>
    <row r="16" spans="1:10" ht="15">
      <c r="A16" s="236" t="s">
        <v>11</v>
      </c>
      <c r="B16" s="234">
        <v>9.43281154706241</v>
      </c>
      <c r="C16" s="234">
        <v>12.63106559375762</v>
      </c>
      <c r="D16" s="237">
        <v>10.886917960088692</v>
      </c>
      <c r="E16" s="238">
        <v>62.30525649145029</v>
      </c>
      <c r="F16" s="234">
        <v>46.38615541228368</v>
      </c>
      <c r="G16" s="237">
        <v>53.895793499043975</v>
      </c>
      <c r="H16" s="238">
        <v>56.42811906269791</v>
      </c>
      <c r="I16" s="234">
        <v>40.527089695735775</v>
      </c>
      <c r="J16" s="237">
        <v>48.02820267686425</v>
      </c>
    </row>
    <row r="17" spans="1:10" ht="15">
      <c r="A17" s="236" t="s">
        <v>12</v>
      </c>
      <c r="B17" s="234">
        <v>10.089314194577353</v>
      </c>
      <c r="C17" s="234">
        <v>12.680325773346482</v>
      </c>
      <c r="D17" s="237">
        <v>11.297270606664283</v>
      </c>
      <c r="E17" s="238">
        <v>71.40742090517732</v>
      </c>
      <c r="F17" s="234">
        <v>59.040041399831814</v>
      </c>
      <c r="G17" s="237">
        <v>65.05427558706248</v>
      </c>
      <c r="H17" s="238">
        <v>64.20290185180967</v>
      </c>
      <c r="I17" s="234">
        <v>51.55357181361451</v>
      </c>
      <c r="J17" s="237">
        <v>57.704918032786885</v>
      </c>
    </row>
    <row r="18" spans="1:10" ht="15">
      <c r="A18" s="236" t="s">
        <v>99</v>
      </c>
      <c r="B18" s="234">
        <v>8.22884012539185</v>
      </c>
      <c r="C18" s="234">
        <v>9.420289855072463</v>
      </c>
      <c r="D18" s="237">
        <v>8.781512605042018</v>
      </c>
      <c r="E18" s="238">
        <v>60.24551463644948</v>
      </c>
      <c r="F18" s="234">
        <v>47.17948717948718</v>
      </c>
      <c r="G18" s="237">
        <v>53.38716913414087</v>
      </c>
      <c r="H18" s="238">
        <v>55.288007554296506</v>
      </c>
      <c r="I18" s="234">
        <v>42.73504273504273</v>
      </c>
      <c r="J18" s="237">
        <v>48.69896814715119</v>
      </c>
    </row>
    <row r="19" spans="1:10" ht="15">
      <c r="A19" s="236" t="s">
        <v>13</v>
      </c>
      <c r="B19" s="234">
        <v>10</v>
      </c>
      <c r="C19" s="234">
        <v>11.091393078970718</v>
      </c>
      <c r="D19" s="237">
        <v>10.570236439499304</v>
      </c>
      <c r="E19" s="238">
        <v>48.89627343935438</v>
      </c>
      <c r="F19" s="234">
        <v>39.54385964912281</v>
      </c>
      <c r="G19" s="237">
        <v>43.51861192373651</v>
      </c>
      <c r="H19" s="238">
        <v>44.006646095418944</v>
      </c>
      <c r="I19" s="234">
        <v>35.1578947368421</v>
      </c>
      <c r="J19" s="237">
        <v>38.91859174820942</v>
      </c>
    </row>
    <row r="20" spans="1:10" ht="15">
      <c r="A20" s="236" t="s">
        <v>100</v>
      </c>
      <c r="B20" s="234">
        <v>3.9889958734525446</v>
      </c>
      <c r="C20" s="234">
        <v>5.303612605687932</v>
      </c>
      <c r="D20" s="237">
        <v>4.609800362976406</v>
      </c>
      <c r="E20" s="238">
        <v>58.29991980753809</v>
      </c>
      <c r="F20" s="234">
        <v>42.683727034120736</v>
      </c>
      <c r="G20" s="237">
        <v>49.71129556116925</v>
      </c>
      <c r="H20" s="238">
        <v>55.974338412189255</v>
      </c>
      <c r="I20" s="234">
        <v>40.41994750656168</v>
      </c>
      <c r="J20" s="237">
        <v>47.4197040779502</v>
      </c>
    </row>
    <row r="21" spans="1:10" ht="15">
      <c r="A21" s="236" t="s">
        <v>101</v>
      </c>
      <c r="B21" s="234">
        <v>8.627773212818406</v>
      </c>
      <c r="C21" s="234">
        <v>10.241545893719806</v>
      </c>
      <c r="D21" s="237">
        <v>9.369449378330373</v>
      </c>
      <c r="E21" s="238">
        <v>52.77536860364267</v>
      </c>
      <c r="F21" s="234">
        <v>39.24914675767918</v>
      </c>
      <c r="G21" s="237">
        <v>45.55937689662149</v>
      </c>
      <c r="H21" s="238">
        <v>48.22202948829141</v>
      </c>
      <c r="I21" s="234">
        <v>35.22942737959803</v>
      </c>
      <c r="J21" s="237">
        <v>41.29071414120979</v>
      </c>
    </row>
    <row r="22" spans="1:10" ht="15">
      <c r="A22" s="236" t="s">
        <v>14</v>
      </c>
      <c r="B22" s="234">
        <v>6.6891891891891895</v>
      </c>
      <c r="C22" s="234">
        <v>9.50965824665676</v>
      </c>
      <c r="D22" s="237">
        <v>8.032554847841473</v>
      </c>
      <c r="E22" s="238">
        <v>59.94329688132847</v>
      </c>
      <c r="F22" s="234">
        <v>46.36582845332415</v>
      </c>
      <c r="G22" s="237">
        <v>52.606105733432614</v>
      </c>
      <c r="H22" s="238">
        <v>55.93357634669907</v>
      </c>
      <c r="I22" s="234">
        <v>41.956596624181884</v>
      </c>
      <c r="J22" s="237">
        <v>48.38049143708116</v>
      </c>
    </row>
    <row r="23" spans="1:10" ht="15">
      <c r="A23" s="236" t="s">
        <v>15</v>
      </c>
      <c r="B23" s="234">
        <v>6.281661600810537</v>
      </c>
      <c r="C23" s="234">
        <v>7.3187414500684</v>
      </c>
      <c r="D23" s="237">
        <v>6.722933643771828</v>
      </c>
      <c r="E23" s="238">
        <v>67.16570261993876</v>
      </c>
      <c r="F23" s="234">
        <v>45.37554314090627</v>
      </c>
      <c r="G23" s="237">
        <v>55.77016718065249</v>
      </c>
      <c r="H23" s="238">
        <v>62.94658046954746</v>
      </c>
      <c r="I23" s="234">
        <v>42.054624456859095</v>
      </c>
      <c r="J23" s="237">
        <v>52.02077584807661</v>
      </c>
    </row>
    <row r="24" spans="1:10" ht="15">
      <c r="A24" s="236" t="s">
        <v>103</v>
      </c>
      <c r="B24" s="234">
        <v>7.903055848261328</v>
      </c>
      <c r="C24" s="234">
        <v>9.874656068480586</v>
      </c>
      <c r="D24" s="237">
        <v>8.707584830339322</v>
      </c>
      <c r="E24" s="238">
        <v>66.58714566376649</v>
      </c>
      <c r="F24" s="234">
        <v>42.94905462184874</v>
      </c>
      <c r="G24" s="237">
        <v>54.37525437525438</v>
      </c>
      <c r="H24" s="238">
        <v>61.3247263541959</v>
      </c>
      <c r="I24" s="234">
        <v>38.70798319327731</v>
      </c>
      <c r="J24" s="237">
        <v>49.640482973816304</v>
      </c>
    </row>
    <row r="25" spans="1:10" ht="15">
      <c r="A25" s="236" t="s">
        <v>16</v>
      </c>
      <c r="B25" s="234">
        <v>5.4178145087236</v>
      </c>
      <c r="C25" s="234">
        <v>7.988165680473373</v>
      </c>
      <c r="D25" s="237">
        <v>6.402266288951841</v>
      </c>
      <c r="E25" s="238">
        <v>68.0625</v>
      </c>
      <c r="F25" s="234">
        <v>39.85849056603774</v>
      </c>
      <c r="G25" s="237">
        <v>53.5497572815534</v>
      </c>
      <c r="H25" s="238">
        <v>64.375</v>
      </c>
      <c r="I25" s="234">
        <v>36.674528301886795</v>
      </c>
      <c r="J25" s="237">
        <v>50.12135922330097</v>
      </c>
    </row>
    <row r="26" spans="1:10" ht="15.75" thickBot="1">
      <c r="A26" s="239" t="s">
        <v>105</v>
      </c>
      <c r="B26" s="240">
        <v>8.741522230595328</v>
      </c>
      <c r="C26" s="240">
        <v>11.017964071856287</v>
      </c>
      <c r="D26" s="241">
        <v>9.620721554116558</v>
      </c>
      <c r="E26" s="242">
        <v>66.25062406390414</v>
      </c>
      <c r="F26" s="240">
        <v>40.75158613958028</v>
      </c>
      <c r="G26" s="241">
        <v>53.3563672260612</v>
      </c>
      <c r="H26" s="242">
        <v>60.45931103344982</v>
      </c>
      <c r="I26" s="240">
        <v>36.26159102000976</v>
      </c>
      <c r="J26" s="241">
        <v>48.223099703849954</v>
      </c>
    </row>
    <row r="27" ht="15.75" thickTop="1">
      <c r="A27" s="204"/>
    </row>
    <row r="28" ht="15">
      <c r="A28" s="204"/>
    </row>
    <row r="29" spans="1:5" ht="27.75" customHeight="1" thickBot="1">
      <c r="A29" s="552" t="s">
        <v>237</v>
      </c>
      <c r="B29" s="552"/>
      <c r="C29" s="552"/>
      <c r="D29" s="552"/>
      <c r="E29" s="72"/>
    </row>
    <row r="30" spans="1:5" ht="16.5" thickBot="1" thickTop="1">
      <c r="A30" s="549" t="s">
        <v>1</v>
      </c>
      <c r="B30" s="551" t="s">
        <v>205</v>
      </c>
      <c r="C30" s="551"/>
      <c r="D30" s="540" t="s">
        <v>0</v>
      </c>
      <c r="E30" s="72"/>
    </row>
    <row r="31" spans="1:5" ht="16.5" thickBot="1" thickTop="1">
      <c r="A31" s="550"/>
      <c r="B31" s="252" t="s">
        <v>65</v>
      </c>
      <c r="C31" s="252" t="s">
        <v>64</v>
      </c>
      <c r="D31" s="541"/>
      <c r="E31" s="72"/>
    </row>
    <row r="32" spans="1:5" ht="15.75" thickTop="1">
      <c r="A32" s="253" t="s">
        <v>2</v>
      </c>
      <c r="B32" s="261">
        <v>10.701718907987866</v>
      </c>
      <c r="C32" s="261">
        <v>13.130838770273217</v>
      </c>
      <c r="D32" s="261">
        <v>11.784182125293352</v>
      </c>
      <c r="E32" s="72"/>
    </row>
    <row r="33" spans="1:5" ht="15">
      <c r="A33" s="254" t="s">
        <v>3</v>
      </c>
      <c r="B33" s="262">
        <v>7.319838056680162</v>
      </c>
      <c r="C33" s="262">
        <v>9.73675634572908</v>
      </c>
      <c r="D33" s="262">
        <v>8.352018804026784</v>
      </c>
      <c r="E33" s="72"/>
    </row>
    <row r="34" spans="1:5" ht="15.75" thickBot="1">
      <c r="A34" s="255" t="s">
        <v>0</v>
      </c>
      <c r="B34" s="263">
        <v>9.575185434929198</v>
      </c>
      <c r="C34" s="263">
        <v>12.056396148555708</v>
      </c>
      <c r="D34" s="263">
        <v>10.665860479177688</v>
      </c>
      <c r="E34" s="72"/>
    </row>
    <row r="35" spans="1:5" ht="15.75" thickTop="1">
      <c r="A35" s="249"/>
      <c r="B35" s="249"/>
      <c r="C35" s="249"/>
      <c r="D35" s="249"/>
      <c r="E35" s="72"/>
    </row>
    <row r="36" spans="1:5" ht="15">
      <c r="A36" s="249"/>
      <c r="B36" s="249"/>
      <c r="C36" s="249"/>
      <c r="D36" s="249"/>
      <c r="E36" s="72"/>
    </row>
    <row r="37" spans="1:5" ht="30.75" customHeight="1" thickBot="1">
      <c r="A37" s="552" t="s">
        <v>241</v>
      </c>
      <c r="B37" s="552"/>
      <c r="C37" s="552"/>
      <c r="D37" s="552"/>
      <c r="E37" s="72"/>
    </row>
    <row r="38" spans="1:5" ht="16.5" thickBot="1" thickTop="1">
      <c r="A38" s="549" t="s">
        <v>1</v>
      </c>
      <c r="B38" s="551" t="s">
        <v>205</v>
      </c>
      <c r="C38" s="551"/>
      <c r="D38" s="540" t="s">
        <v>0</v>
      </c>
      <c r="E38" s="72"/>
    </row>
    <row r="39" spans="1:5" ht="16.5" thickBot="1" thickTop="1">
      <c r="A39" s="550"/>
      <c r="B39" s="252" t="s">
        <v>65</v>
      </c>
      <c r="C39" s="252" t="s">
        <v>64</v>
      </c>
      <c r="D39" s="541"/>
      <c r="E39" s="72"/>
    </row>
    <row r="40" spans="1:5" ht="15.75" thickTop="1">
      <c r="A40" s="253" t="s">
        <v>2</v>
      </c>
      <c r="B40" s="261">
        <v>70.32672178398059</v>
      </c>
      <c r="C40" s="261">
        <v>55.731805350432786</v>
      </c>
      <c r="D40" s="261">
        <v>62.977397460156084</v>
      </c>
      <c r="E40" s="72"/>
    </row>
    <row r="41" spans="1:5" ht="15">
      <c r="A41" s="254" t="s">
        <v>3</v>
      </c>
      <c r="B41" s="262">
        <v>62.19782433521354</v>
      </c>
      <c r="C41" s="262">
        <v>43.37521595727972</v>
      </c>
      <c r="D41" s="262">
        <v>52.473263116895765</v>
      </c>
      <c r="E41" s="72"/>
    </row>
    <row r="42" spans="1:5" ht="15.75" thickBot="1">
      <c r="A42" s="255" t="s">
        <v>0</v>
      </c>
      <c r="B42" s="263">
        <v>67.39275327193408</v>
      </c>
      <c r="C42" s="263">
        <v>51.12158076084663</v>
      </c>
      <c r="D42" s="263">
        <v>59.12115868117203</v>
      </c>
      <c r="E42" s="72"/>
    </row>
    <row r="43" spans="1:5" ht="15.75" thickTop="1">
      <c r="A43" s="249"/>
      <c r="B43" s="249"/>
      <c r="C43" s="249"/>
      <c r="D43" s="249"/>
      <c r="E43" s="72"/>
    </row>
    <row r="44" spans="1:5" ht="15.75" thickBot="1">
      <c r="A44" s="552" t="s">
        <v>242</v>
      </c>
      <c r="B44" s="552"/>
      <c r="C44" s="552"/>
      <c r="D44" s="552"/>
      <c r="E44" s="72"/>
    </row>
    <row r="45" spans="1:5" ht="16.5" thickBot="1" thickTop="1">
      <c r="A45" s="549" t="s">
        <v>1</v>
      </c>
      <c r="B45" s="551" t="s">
        <v>205</v>
      </c>
      <c r="C45" s="551"/>
      <c r="D45" s="540" t="s">
        <v>0</v>
      </c>
      <c r="E45" s="72"/>
    </row>
    <row r="46" spans="1:5" ht="16.5" thickBot="1" thickTop="1">
      <c r="A46" s="550"/>
      <c r="B46" s="252" t="s">
        <v>65</v>
      </c>
      <c r="C46" s="252" t="s">
        <v>64</v>
      </c>
      <c r="D46" s="541"/>
      <c r="E46" s="72"/>
    </row>
    <row r="47" spans="1:5" ht="15.75" thickTop="1">
      <c r="A47" s="253" t="s">
        <v>2</v>
      </c>
      <c r="B47" s="261">
        <v>62.80055370145631</v>
      </c>
      <c r="C47" s="261">
        <v>48.41375184610495</v>
      </c>
      <c r="D47" s="261">
        <v>55.556026245681416</v>
      </c>
      <c r="E47" s="72"/>
    </row>
    <row r="48" spans="1:5" ht="15">
      <c r="A48" s="254" t="s">
        <v>3</v>
      </c>
      <c r="B48" s="262">
        <v>57.6450443190975</v>
      </c>
      <c r="C48" s="262">
        <v>39.1518768650856</v>
      </c>
      <c r="D48" s="262">
        <v>48.09068631428618</v>
      </c>
      <c r="E48" s="72"/>
    </row>
    <row r="49" spans="1:5" ht="15.75" thickBot="1">
      <c r="A49" s="255" t="s">
        <v>0</v>
      </c>
      <c r="B49" s="263">
        <v>60.93977217644208</v>
      </c>
      <c r="C49" s="263">
        <v>44.958160466915125</v>
      </c>
      <c r="D49" s="263">
        <v>52.81537838256497</v>
      </c>
      <c r="E49" s="72"/>
    </row>
    <row r="50" spans="1:5" ht="15.75" thickTop="1">
      <c r="A50" s="250"/>
      <c r="B50" s="249"/>
      <c r="C50" s="249"/>
      <c r="D50" s="249"/>
      <c r="E50" s="72"/>
    </row>
    <row r="51" spans="1:5" ht="15">
      <c r="A51" s="249"/>
      <c r="B51" s="249"/>
      <c r="C51" s="249"/>
      <c r="D51" s="249"/>
      <c r="E51" s="72"/>
    </row>
    <row r="52" spans="1:5" ht="15.75" thickBot="1">
      <c r="A52" s="552" t="s">
        <v>243</v>
      </c>
      <c r="B52" s="552"/>
      <c r="C52" s="552"/>
      <c r="D52" s="552"/>
      <c r="E52" s="72"/>
    </row>
    <row r="53" spans="1:5" ht="16.5" thickBot="1" thickTop="1">
      <c r="A53" s="549" t="s">
        <v>168</v>
      </c>
      <c r="B53" s="551" t="s">
        <v>205</v>
      </c>
      <c r="C53" s="551"/>
      <c r="D53" s="540" t="s">
        <v>0</v>
      </c>
      <c r="E53" s="72"/>
    </row>
    <row r="54" spans="1:5" ht="16.5" thickBot="1" thickTop="1">
      <c r="A54" s="550"/>
      <c r="B54" s="252" t="s">
        <v>65</v>
      </c>
      <c r="C54" s="252" t="s">
        <v>64</v>
      </c>
      <c r="D54" s="541"/>
      <c r="E54" s="72"/>
    </row>
    <row r="55" spans="1:5" ht="15.75" thickTop="1">
      <c r="A55" s="256" t="s">
        <v>238</v>
      </c>
      <c r="B55" s="261">
        <v>18.34666065998423</v>
      </c>
      <c r="C55" s="261">
        <v>25.46436840751222</v>
      </c>
      <c r="D55" s="261">
        <v>21.349192568154194</v>
      </c>
      <c r="E55" s="72"/>
    </row>
    <row r="56" spans="1:5" ht="15">
      <c r="A56" s="254" t="s">
        <v>239</v>
      </c>
      <c r="B56" s="262">
        <v>7.008544915897461</v>
      </c>
      <c r="C56" s="262">
        <v>8.452011441786865</v>
      </c>
      <c r="D56" s="262">
        <v>7.6521267213893225</v>
      </c>
      <c r="E56" s="72"/>
    </row>
    <row r="57" spans="1:5" ht="15">
      <c r="A57" s="254" t="s">
        <v>240</v>
      </c>
      <c r="B57" s="262">
        <v>1.3094417643004825</v>
      </c>
      <c r="C57" s="262">
        <v>0.6727534839019702</v>
      </c>
      <c r="D57" s="262">
        <v>1.0435480634156131</v>
      </c>
      <c r="E57" s="72"/>
    </row>
    <row r="58" spans="1:5" ht="15.75" thickBot="1">
      <c r="A58" s="257" t="s">
        <v>0</v>
      </c>
      <c r="B58" s="263">
        <v>9.575185434929198</v>
      </c>
      <c r="C58" s="263">
        <v>12.056396148555708</v>
      </c>
      <c r="D58" s="263">
        <v>10.665860479177688</v>
      </c>
      <c r="E58" s="72"/>
    </row>
    <row r="59" spans="1:5" ht="15.75" thickTop="1">
      <c r="A59" s="250"/>
      <c r="B59" s="249"/>
      <c r="C59" s="249"/>
      <c r="D59" s="249"/>
      <c r="E59" s="72"/>
    </row>
    <row r="60" spans="1:5" ht="15">
      <c r="A60" s="249"/>
      <c r="B60" s="249"/>
      <c r="C60" s="249"/>
      <c r="D60" s="249"/>
      <c r="E60" s="72"/>
    </row>
    <row r="61" spans="1:5" ht="15.75" thickBot="1">
      <c r="A61" s="552" t="s">
        <v>244</v>
      </c>
      <c r="B61" s="552"/>
      <c r="C61" s="552"/>
      <c r="D61" s="552"/>
      <c r="E61" s="72"/>
    </row>
    <row r="62" spans="1:5" ht="16.5" thickBot="1" thickTop="1">
      <c r="A62" s="549" t="s">
        <v>168</v>
      </c>
      <c r="B62" s="551" t="s">
        <v>205</v>
      </c>
      <c r="C62" s="551"/>
      <c r="D62" s="540" t="s">
        <v>0</v>
      </c>
      <c r="E62" s="72"/>
    </row>
    <row r="63" spans="1:5" ht="16.5" thickBot="1" thickTop="1">
      <c r="A63" s="550"/>
      <c r="B63" s="252" t="s">
        <v>65</v>
      </c>
      <c r="C63" s="252" t="s">
        <v>64</v>
      </c>
      <c r="D63" s="541"/>
      <c r="E63" s="72"/>
    </row>
    <row r="64" spans="1:5" ht="15.75" thickTop="1">
      <c r="A64" s="256" t="s">
        <v>238</v>
      </c>
      <c r="B64" s="261">
        <v>46.741419246157086</v>
      </c>
      <c r="C64" s="261">
        <v>35.35114684322535</v>
      </c>
      <c r="D64" s="261">
        <v>41.14857321484392</v>
      </c>
      <c r="E64" s="72"/>
    </row>
    <row r="65" spans="1:5" ht="15">
      <c r="A65" s="254" t="s">
        <v>239</v>
      </c>
      <c r="B65" s="262">
        <v>85.38398018166804</v>
      </c>
      <c r="C65" s="262">
        <v>67.95847464637274</v>
      </c>
      <c r="D65" s="262">
        <v>76.62399093465571</v>
      </c>
      <c r="E65" s="72"/>
    </row>
    <row r="66" spans="1:5" ht="15">
      <c r="A66" s="254" t="s">
        <v>240</v>
      </c>
      <c r="B66" s="262">
        <v>23.43535492207058</v>
      </c>
      <c r="C66" s="262">
        <v>10.974002003902337</v>
      </c>
      <c r="D66" s="262">
        <v>15.896765137497608</v>
      </c>
      <c r="E66" s="72"/>
    </row>
    <row r="67" spans="1:5" ht="15.75" thickBot="1">
      <c r="A67" s="257" t="s">
        <v>0</v>
      </c>
      <c r="B67" s="263">
        <v>67.39275327193408</v>
      </c>
      <c r="C67" s="263">
        <v>51.12158076084663</v>
      </c>
      <c r="D67" s="263">
        <v>59.12115868117203</v>
      </c>
      <c r="E67" s="72"/>
    </row>
    <row r="68" spans="1:5" ht="15.75" thickTop="1">
      <c r="A68" s="250"/>
      <c r="B68" s="251"/>
      <c r="C68" s="251"/>
      <c r="D68" s="251"/>
      <c r="E68" s="72"/>
    </row>
    <row r="69" spans="1:5" ht="15">
      <c r="A69" s="249"/>
      <c r="B69" s="251"/>
      <c r="C69" s="251"/>
      <c r="D69" s="251"/>
      <c r="E69" s="72"/>
    </row>
    <row r="70" spans="1:5" ht="15.75" thickBot="1">
      <c r="A70" s="552" t="s">
        <v>245</v>
      </c>
      <c r="B70" s="552"/>
      <c r="C70" s="552"/>
      <c r="D70" s="552"/>
      <c r="E70" s="72"/>
    </row>
    <row r="71" spans="1:5" ht="16.5" thickBot="1" thickTop="1">
      <c r="A71" s="549" t="s">
        <v>168</v>
      </c>
      <c r="B71" s="551" t="s">
        <v>205</v>
      </c>
      <c r="C71" s="551"/>
      <c r="D71" s="540" t="s">
        <v>0</v>
      </c>
      <c r="E71" s="72"/>
    </row>
    <row r="72" spans="1:5" ht="16.5" thickBot="1" thickTop="1">
      <c r="A72" s="550"/>
      <c r="B72" s="252" t="s">
        <v>65</v>
      </c>
      <c r="C72" s="252" t="s">
        <v>64</v>
      </c>
      <c r="D72" s="541"/>
      <c r="E72" s="72"/>
    </row>
    <row r="73" spans="1:5" ht="15.75" thickTop="1">
      <c r="A73" s="256" t="s">
        <v>238</v>
      </c>
      <c r="B73" s="261">
        <v>38.165929669404086</v>
      </c>
      <c r="C73" s="258">
        <v>26.34920057478582</v>
      </c>
      <c r="D73" s="261">
        <v>32.36368508015898</v>
      </c>
      <c r="E73" s="72"/>
    </row>
    <row r="74" spans="1:5" ht="15">
      <c r="A74" s="254" t="s">
        <v>239</v>
      </c>
      <c r="B74" s="262">
        <v>79.39980557965485</v>
      </c>
      <c r="C74" s="259">
        <v>62.21461659359748</v>
      </c>
      <c r="D74" s="262">
        <v>70.76062604935</v>
      </c>
      <c r="E74" s="72"/>
    </row>
    <row r="75" spans="1:5" ht="15">
      <c r="A75" s="254" t="s">
        <v>240</v>
      </c>
      <c r="B75" s="262">
        <v>23.12848259710894</v>
      </c>
      <c r="C75" s="259">
        <v>10.90017402309761</v>
      </c>
      <c r="D75" s="262">
        <v>15.730874752759522</v>
      </c>
      <c r="E75" s="72"/>
    </row>
    <row r="76" spans="1:5" ht="15.75" thickBot="1">
      <c r="A76" s="257" t="s">
        <v>0</v>
      </c>
      <c r="B76" s="263">
        <v>60.93977217644208</v>
      </c>
      <c r="C76" s="260">
        <v>44.958160466915125</v>
      </c>
      <c r="D76" s="263">
        <v>52.81537838256497</v>
      </c>
      <c r="E76" s="72"/>
    </row>
    <row r="77" spans="1:5" ht="15.75" thickTop="1">
      <c r="A77" s="250"/>
      <c r="B77" s="249"/>
      <c r="C77" s="249"/>
      <c r="D77" s="249"/>
      <c r="E77" s="72"/>
    </row>
    <row r="78" spans="1:5" ht="15">
      <c r="A78" s="204"/>
      <c r="B78" s="203"/>
      <c r="C78" s="203"/>
      <c r="D78" s="203"/>
      <c r="E78" s="72"/>
    </row>
    <row r="79" spans="1:5" ht="15">
      <c r="A79" s="204"/>
      <c r="B79" s="203"/>
      <c r="C79" s="203"/>
      <c r="D79" s="203"/>
      <c r="E79" s="72"/>
    </row>
    <row r="80" spans="1:5" ht="15">
      <c r="A80" s="206"/>
      <c r="B80" s="207"/>
      <c r="C80" s="206"/>
      <c r="D80" s="206"/>
      <c r="E80" s="72"/>
    </row>
    <row r="81" spans="1:5" ht="15">
      <c r="A81" s="543"/>
      <c r="B81" s="544"/>
      <c r="C81" s="544"/>
      <c r="D81" s="539"/>
      <c r="E81" s="72"/>
    </row>
    <row r="82" spans="1:5" ht="15">
      <c r="A82" s="543"/>
      <c r="B82" s="213"/>
      <c r="C82" s="213"/>
      <c r="D82" s="539"/>
      <c r="E82" s="72"/>
    </row>
    <row r="83" spans="1:5" ht="15">
      <c r="A83" s="204"/>
      <c r="B83" s="203"/>
      <c r="C83" s="203"/>
      <c r="D83" s="203"/>
      <c r="E83" s="72"/>
    </row>
    <row r="84" spans="1:5" ht="15">
      <c r="A84" s="204"/>
      <c r="B84" s="203"/>
      <c r="C84" s="203"/>
      <c r="D84" s="203"/>
      <c r="E84" s="72"/>
    </row>
    <row r="85" spans="1:5" ht="15">
      <c r="A85" s="204"/>
      <c r="B85" s="203"/>
      <c r="C85" s="203"/>
      <c r="D85" s="203"/>
      <c r="E85" s="72"/>
    </row>
    <row r="86" spans="1:5" ht="15">
      <c r="A86" s="207"/>
      <c r="B86" s="205"/>
      <c r="C86" s="205"/>
      <c r="D86" s="205"/>
      <c r="E86" s="72"/>
    </row>
    <row r="87" spans="1:5" ht="15">
      <c r="A87" s="207"/>
      <c r="B87" s="205"/>
      <c r="C87" s="205"/>
      <c r="D87" s="205"/>
      <c r="E87" s="72"/>
    </row>
    <row r="88" spans="1:5" ht="15">
      <c r="A88" s="206"/>
      <c r="B88" s="207"/>
      <c r="C88" s="206"/>
      <c r="D88" s="206"/>
      <c r="E88" s="72"/>
    </row>
    <row r="89" spans="1:5" ht="15">
      <c r="A89" s="208"/>
      <c r="B89" s="206"/>
      <c r="C89" s="206"/>
      <c r="D89" s="206"/>
      <c r="E89" s="72"/>
    </row>
    <row r="90" spans="1:5" ht="15">
      <c r="A90" s="543"/>
      <c r="B90" s="539"/>
      <c r="C90" s="539"/>
      <c r="D90" s="539"/>
      <c r="E90" s="72"/>
    </row>
    <row r="91" spans="1:5" ht="15">
      <c r="A91" s="543"/>
      <c r="B91" s="539"/>
      <c r="C91" s="539"/>
      <c r="D91" s="539"/>
      <c r="E91" s="72"/>
    </row>
    <row r="92" spans="1:5" ht="15">
      <c r="A92" s="204"/>
      <c r="B92" s="203"/>
      <c r="C92" s="203"/>
      <c r="D92" s="203"/>
      <c r="E92" s="72"/>
    </row>
    <row r="93" spans="1:5" ht="15">
      <c r="A93" s="204"/>
      <c r="B93" s="203"/>
      <c r="C93" s="203"/>
      <c r="D93" s="203"/>
      <c r="E93" s="72"/>
    </row>
    <row r="94" spans="1:5" ht="15">
      <c r="A94" s="204"/>
      <c r="B94" s="203"/>
      <c r="C94" s="203"/>
      <c r="D94" s="203"/>
      <c r="E94" s="72"/>
    </row>
    <row r="95" spans="1:5" ht="15">
      <c r="A95" s="207"/>
      <c r="B95" s="205"/>
      <c r="C95" s="205"/>
      <c r="D95" s="205"/>
      <c r="E95" s="72"/>
    </row>
    <row r="96" spans="1:5" ht="15">
      <c r="A96" s="206"/>
      <c r="B96" s="205"/>
      <c r="C96" s="205"/>
      <c r="D96" s="205"/>
      <c r="E96" s="72"/>
    </row>
    <row r="97" spans="1:5" ht="15">
      <c r="A97" s="542"/>
      <c r="B97" s="544"/>
      <c r="C97" s="544"/>
      <c r="D97" s="539"/>
      <c r="E97" s="72"/>
    </row>
    <row r="98" spans="1:5" ht="15">
      <c r="A98" s="542"/>
      <c r="B98" s="213"/>
      <c r="C98" s="213"/>
      <c r="D98" s="539"/>
      <c r="E98" s="72"/>
    </row>
    <row r="99" spans="1:5" ht="15">
      <c r="A99" s="202"/>
      <c r="B99" s="203"/>
      <c r="C99" s="203"/>
      <c r="D99" s="203"/>
      <c r="E99" s="72"/>
    </row>
    <row r="100" spans="1:5" ht="15">
      <c r="A100" s="204"/>
      <c r="B100" s="203"/>
      <c r="C100" s="203"/>
      <c r="D100" s="203"/>
      <c r="E100" s="72"/>
    </row>
    <row r="101" spans="1:5" ht="15">
      <c r="A101" s="204"/>
      <c r="B101" s="203"/>
      <c r="C101" s="203"/>
      <c r="D101" s="203"/>
      <c r="E101" s="72"/>
    </row>
    <row r="102" spans="1:5" ht="15">
      <c r="A102" s="205"/>
      <c r="B102" s="203"/>
      <c r="C102" s="203"/>
      <c r="D102" s="203"/>
      <c r="E102" s="72"/>
    </row>
    <row r="103" spans="1:5" ht="15">
      <c r="A103" s="207"/>
      <c r="B103" s="205"/>
      <c r="C103" s="205"/>
      <c r="D103" s="205"/>
      <c r="E103" s="72"/>
    </row>
    <row r="104" spans="1:5" ht="15">
      <c r="A104" s="205"/>
      <c r="B104" s="205"/>
      <c r="C104" s="205"/>
      <c r="D104" s="205"/>
      <c r="E104" s="72"/>
    </row>
    <row r="105" spans="1:5" ht="15">
      <c r="A105" s="206"/>
      <c r="B105" s="207"/>
      <c r="C105" s="206"/>
      <c r="D105" s="206"/>
      <c r="E105" s="72"/>
    </row>
    <row r="106" spans="1:5" ht="15">
      <c r="A106" s="542"/>
      <c r="B106" s="539"/>
      <c r="C106" s="539"/>
      <c r="D106" s="539"/>
      <c r="E106" s="72"/>
    </row>
    <row r="107" spans="1:5" ht="15">
      <c r="A107" s="542"/>
      <c r="B107" s="539"/>
      <c r="C107" s="539"/>
      <c r="D107" s="539"/>
      <c r="E107" s="72"/>
    </row>
    <row r="108" spans="1:5" ht="15">
      <c r="A108" s="202"/>
      <c r="B108" s="203"/>
      <c r="C108" s="203"/>
      <c r="D108" s="203"/>
      <c r="E108" s="72"/>
    </row>
    <row r="109" spans="1:5" ht="15">
      <c r="A109" s="204"/>
      <c r="B109" s="203"/>
      <c r="C109" s="203"/>
      <c r="D109" s="203"/>
      <c r="E109" s="72"/>
    </row>
    <row r="110" spans="1:5" ht="15">
      <c r="A110" s="204"/>
      <c r="B110" s="203"/>
      <c r="C110" s="203"/>
      <c r="D110" s="203"/>
      <c r="E110" s="72"/>
    </row>
    <row r="111" spans="1:5" ht="15">
      <c r="A111" s="205"/>
      <c r="B111" s="203"/>
      <c r="C111" s="203"/>
      <c r="D111" s="203"/>
      <c r="E111" s="72"/>
    </row>
    <row r="112" spans="1:5" ht="15">
      <c r="A112" s="207"/>
      <c r="B112" s="203"/>
      <c r="C112" s="203"/>
      <c r="D112" s="203"/>
      <c r="E112" s="72"/>
    </row>
    <row r="113" spans="1:5" ht="15">
      <c r="A113" s="205"/>
      <c r="B113" s="203"/>
      <c r="C113" s="203"/>
      <c r="D113" s="203"/>
      <c r="E113" s="72"/>
    </row>
    <row r="114" spans="1:5" ht="15">
      <c r="A114" s="206"/>
      <c r="B114" s="206"/>
      <c r="C114" s="206"/>
      <c r="D114" s="203"/>
      <c r="E114" s="72"/>
    </row>
    <row r="115" spans="1:5" ht="15">
      <c r="A115" s="542"/>
      <c r="B115" s="544"/>
      <c r="C115" s="544"/>
      <c r="D115" s="539"/>
      <c r="E115" s="72"/>
    </row>
    <row r="116" spans="1:5" ht="15">
      <c r="A116" s="542"/>
      <c r="B116" s="213"/>
      <c r="C116" s="213"/>
      <c r="D116" s="539"/>
      <c r="E116" s="72"/>
    </row>
    <row r="117" spans="1:5" ht="15">
      <c r="A117" s="202"/>
      <c r="B117" s="203"/>
      <c r="C117" s="203"/>
      <c r="D117" s="203"/>
      <c r="E117" s="72"/>
    </row>
    <row r="118" spans="1:5" ht="15">
      <c r="A118" s="204"/>
      <c r="B118" s="203"/>
      <c r="C118" s="203"/>
      <c r="D118" s="203"/>
      <c r="E118" s="72"/>
    </row>
    <row r="119" spans="1:5" ht="15">
      <c r="A119" s="204"/>
      <c r="B119" s="203"/>
      <c r="C119" s="203"/>
      <c r="D119" s="203"/>
      <c r="E119" s="72"/>
    </row>
    <row r="120" spans="1:5" ht="15">
      <c r="A120" s="205"/>
      <c r="B120" s="203"/>
      <c r="C120" s="203"/>
      <c r="D120" s="203"/>
      <c r="E120" s="72"/>
    </row>
    <row r="121" spans="1:5" ht="15">
      <c r="A121" s="207"/>
      <c r="B121" s="209"/>
      <c r="C121" s="209"/>
      <c r="D121" s="209"/>
      <c r="E121" s="72"/>
    </row>
    <row r="122" spans="1:5" ht="15">
      <c r="A122" s="210"/>
      <c r="B122" s="205"/>
      <c r="C122" s="205"/>
      <c r="D122" s="205"/>
      <c r="E122" s="72"/>
    </row>
    <row r="123" spans="1:5" ht="15">
      <c r="A123" s="542"/>
      <c r="B123" s="547"/>
      <c r="C123" s="547"/>
      <c r="D123" s="547"/>
      <c r="E123" s="72"/>
    </row>
    <row r="124" spans="1:5" ht="15">
      <c r="A124" s="542"/>
      <c r="B124" s="547"/>
      <c r="C124" s="547"/>
      <c r="D124" s="547"/>
      <c r="E124" s="72"/>
    </row>
    <row r="125" spans="1:5" ht="15">
      <c r="A125" s="205"/>
      <c r="B125" s="205"/>
      <c r="C125" s="205"/>
      <c r="D125" s="203"/>
      <c r="E125" s="72"/>
    </row>
    <row r="126" spans="1:5" ht="15">
      <c r="A126" s="205"/>
      <c r="B126" s="205"/>
      <c r="C126" s="205"/>
      <c r="D126" s="203"/>
      <c r="E126" s="72"/>
    </row>
    <row r="127" spans="1:5" ht="15">
      <c r="A127" s="205"/>
      <c r="B127" s="205"/>
      <c r="C127" s="205"/>
      <c r="D127" s="203"/>
      <c r="E127" s="72"/>
    </row>
    <row r="128" spans="1:5" ht="15">
      <c r="A128" s="205"/>
      <c r="B128" s="205"/>
      <c r="C128" s="205"/>
      <c r="D128" s="203"/>
      <c r="E128" s="72"/>
    </row>
    <row r="129" spans="1:5" ht="15">
      <c r="A129" s="205"/>
      <c r="B129" s="205"/>
      <c r="C129" s="205"/>
      <c r="D129" s="203"/>
      <c r="E129" s="72"/>
    </row>
    <row r="130" spans="1:5" ht="15">
      <c r="A130" s="205"/>
      <c r="B130" s="205"/>
      <c r="C130" s="205"/>
      <c r="D130" s="203"/>
      <c r="E130" s="72"/>
    </row>
    <row r="131" spans="1:5" ht="15">
      <c r="A131" s="205"/>
      <c r="B131" s="205"/>
      <c r="C131" s="205"/>
      <c r="D131" s="203"/>
      <c r="E131" s="72"/>
    </row>
    <row r="132" spans="1:5" ht="15">
      <c r="A132" s="207"/>
      <c r="B132" s="207"/>
      <c r="C132" s="207"/>
      <c r="D132" s="207"/>
      <c r="E132" s="72"/>
    </row>
    <row r="133" spans="1:5" ht="15">
      <c r="A133" s="207"/>
      <c r="B133" s="207"/>
      <c r="C133" s="207"/>
      <c r="D133" s="211"/>
      <c r="E133" s="72"/>
    </row>
    <row r="134" spans="1:5" ht="15">
      <c r="A134" s="212"/>
      <c r="B134" s="207"/>
      <c r="C134" s="207"/>
      <c r="D134" s="211"/>
      <c r="E134" s="72"/>
    </row>
    <row r="135" spans="1:5" ht="15">
      <c r="A135" s="548"/>
      <c r="B135" s="548"/>
      <c r="C135" s="548"/>
      <c r="D135" s="211"/>
      <c r="E135" s="72"/>
    </row>
    <row r="136" spans="1:5" ht="15">
      <c r="A136" s="548"/>
      <c r="B136" s="214"/>
      <c r="C136" s="214"/>
      <c r="D136" s="207"/>
      <c r="E136" s="72"/>
    </row>
    <row r="137" spans="1:5" ht="15">
      <c r="A137" s="207"/>
      <c r="B137" s="207"/>
      <c r="C137" s="207"/>
      <c r="D137" s="207"/>
      <c r="E137" s="72"/>
    </row>
    <row r="138" spans="1:5" ht="15">
      <c r="A138" s="207"/>
      <c r="B138" s="207"/>
      <c r="C138" s="207"/>
      <c r="D138" s="207"/>
      <c r="E138" s="72"/>
    </row>
    <row r="139" spans="1:5" ht="15">
      <c r="A139" s="207"/>
      <c r="B139" s="207"/>
      <c r="C139" s="207"/>
      <c r="D139" s="207"/>
      <c r="E139" s="72"/>
    </row>
    <row r="140" spans="1:5" ht="15">
      <c r="A140" s="207"/>
      <c r="B140" s="207"/>
      <c r="C140" s="207"/>
      <c r="D140" s="207"/>
      <c r="E140" s="72"/>
    </row>
    <row r="141" spans="1:5" ht="15">
      <c r="A141" s="207"/>
      <c r="B141" s="207"/>
      <c r="C141" s="207"/>
      <c r="D141" s="207"/>
      <c r="E141" s="72"/>
    </row>
    <row r="142" spans="1:5" ht="15">
      <c r="A142" s="207"/>
      <c r="B142" s="207"/>
      <c r="C142" s="207"/>
      <c r="D142" s="207"/>
      <c r="E142" s="72"/>
    </row>
    <row r="143" spans="1:5" ht="15">
      <c r="A143" s="207"/>
      <c r="B143" s="207"/>
      <c r="C143" s="207"/>
      <c r="D143" s="207"/>
      <c r="E143" s="72"/>
    </row>
    <row r="144" spans="1:5" ht="15">
      <c r="A144" s="207"/>
      <c r="B144" s="207"/>
      <c r="C144" s="207"/>
      <c r="D144" s="207"/>
      <c r="E144" s="72"/>
    </row>
    <row r="145" spans="1:5" ht="15">
      <c r="A145" s="207"/>
      <c r="B145" s="207"/>
      <c r="C145" s="207"/>
      <c r="D145" s="207"/>
      <c r="E145" s="72"/>
    </row>
    <row r="146" spans="1:5" ht="15">
      <c r="A146" s="207"/>
      <c r="B146" s="207"/>
      <c r="C146" s="207"/>
      <c r="D146" s="207"/>
      <c r="E146" s="72"/>
    </row>
    <row r="147" spans="1:5" ht="15">
      <c r="A147" s="212"/>
      <c r="B147" s="207"/>
      <c r="C147" s="207"/>
      <c r="D147" s="207"/>
      <c r="E147" s="72"/>
    </row>
    <row r="148" spans="1:5" ht="15">
      <c r="A148" s="545"/>
      <c r="B148" s="546"/>
      <c r="C148" s="546"/>
      <c r="D148" s="207"/>
      <c r="E148" s="72"/>
    </row>
    <row r="149" spans="1:5" ht="15">
      <c r="A149" s="545"/>
      <c r="B149" s="210"/>
      <c r="C149" s="210"/>
      <c r="D149" s="207"/>
      <c r="E149" s="72"/>
    </row>
    <row r="150" spans="1:5" ht="15">
      <c r="A150" s="205"/>
      <c r="B150" s="205"/>
      <c r="C150" s="205"/>
      <c r="D150" s="207"/>
      <c r="E150" s="72"/>
    </row>
    <row r="151" spans="1:5" ht="15">
      <c r="A151" s="205"/>
      <c r="B151" s="205"/>
      <c r="C151" s="205"/>
      <c r="D151" s="207"/>
      <c r="E151" s="72"/>
    </row>
    <row r="152" spans="1:5" ht="15">
      <c r="A152" s="205"/>
      <c r="B152" s="205"/>
      <c r="C152" s="205"/>
      <c r="D152" s="207"/>
      <c r="E152" s="72"/>
    </row>
    <row r="153" spans="1:5" ht="15">
      <c r="A153" s="207"/>
      <c r="B153" s="207"/>
      <c r="C153" s="207"/>
      <c r="D153" s="207"/>
      <c r="E153" s="72"/>
    </row>
    <row r="154" spans="1:5" ht="15">
      <c r="A154" s="207"/>
      <c r="B154" s="207"/>
      <c r="C154" s="207"/>
      <c r="D154" s="207"/>
      <c r="E154" s="72"/>
    </row>
    <row r="155" spans="1:5" ht="15">
      <c r="A155" s="207"/>
      <c r="B155" s="207"/>
      <c r="C155" s="207"/>
      <c r="D155" s="207"/>
      <c r="E155" s="72"/>
    </row>
    <row r="156" spans="1:5" ht="15">
      <c r="A156" s="207"/>
      <c r="B156" s="207"/>
      <c r="C156" s="207"/>
      <c r="D156" s="207"/>
      <c r="E156" s="72"/>
    </row>
    <row r="157" spans="1:5" ht="15">
      <c r="A157" s="207"/>
      <c r="B157" s="207"/>
      <c r="C157" s="207"/>
      <c r="D157" s="207"/>
      <c r="E157" s="72"/>
    </row>
    <row r="158" spans="1:5" ht="15">
      <c r="A158" s="207"/>
      <c r="B158" s="207"/>
      <c r="C158" s="207"/>
      <c r="D158" s="207"/>
      <c r="E158" s="72"/>
    </row>
    <row r="159" spans="1:5" ht="15">
      <c r="A159" s="207"/>
      <c r="B159" s="207"/>
      <c r="C159" s="207"/>
      <c r="D159" s="207"/>
      <c r="E159" s="72"/>
    </row>
    <row r="160" spans="1:5" ht="15">
      <c r="A160" s="207"/>
      <c r="B160" s="207"/>
      <c r="C160" s="207"/>
      <c r="D160" s="207"/>
      <c r="E160" s="72"/>
    </row>
    <row r="161" spans="1:5" ht="15">
      <c r="A161" s="207"/>
      <c r="B161" s="207"/>
      <c r="C161" s="207"/>
      <c r="D161" s="207"/>
      <c r="E161" s="72"/>
    </row>
    <row r="162" spans="1:5" ht="15">
      <c r="A162" s="207"/>
      <c r="B162" s="207"/>
      <c r="C162" s="207"/>
      <c r="D162" s="207"/>
      <c r="E162" s="72"/>
    </row>
    <row r="163" spans="1:5" ht="15">
      <c r="A163" s="207"/>
      <c r="B163" s="207"/>
      <c r="C163" s="207"/>
      <c r="D163" s="207"/>
      <c r="E163" s="72"/>
    </row>
    <row r="164" spans="1:5" ht="15">
      <c r="A164" s="207"/>
      <c r="B164" s="207"/>
      <c r="C164" s="207"/>
      <c r="D164" s="207"/>
      <c r="E164" s="72"/>
    </row>
    <row r="165" spans="1:4" ht="15">
      <c r="A165" s="207"/>
      <c r="B165" s="207"/>
      <c r="C165" s="207"/>
      <c r="D165" s="207"/>
    </row>
    <row r="166" spans="1:4" ht="15">
      <c r="A166" s="207"/>
      <c r="B166" s="207"/>
      <c r="C166" s="207"/>
      <c r="D166" s="207"/>
    </row>
    <row r="167" spans="1:4" ht="15">
      <c r="A167" s="207"/>
      <c r="B167" s="207"/>
      <c r="C167" s="207"/>
      <c r="D167" s="207"/>
    </row>
  </sheetData>
  <sheetProtection/>
  <mergeCells count="54">
    <mergeCell ref="A1:J1"/>
    <mergeCell ref="A71:A72"/>
    <mergeCell ref="B71:C71"/>
    <mergeCell ref="D71:D72"/>
    <mergeCell ref="A29:D29"/>
    <mergeCell ref="A37:D37"/>
    <mergeCell ref="A44:D44"/>
    <mergeCell ref="A52:D52"/>
    <mergeCell ref="A61:D61"/>
    <mergeCell ref="A70:D70"/>
    <mergeCell ref="A53:A54"/>
    <mergeCell ref="B53:C53"/>
    <mergeCell ref="D53:D54"/>
    <mergeCell ref="A62:A63"/>
    <mergeCell ref="B62:C62"/>
    <mergeCell ref="D62:D63"/>
    <mergeCell ref="A30:A31"/>
    <mergeCell ref="B30:C30"/>
    <mergeCell ref="A38:A39"/>
    <mergeCell ref="B38:C38"/>
    <mergeCell ref="D38:D39"/>
    <mergeCell ref="A45:A46"/>
    <mergeCell ref="B45:C45"/>
    <mergeCell ref="D45:D46"/>
    <mergeCell ref="B123:B124"/>
    <mergeCell ref="C123:C124"/>
    <mergeCell ref="E2:G2"/>
    <mergeCell ref="H2:J2"/>
    <mergeCell ref="A135:A136"/>
    <mergeCell ref="B135:C135"/>
    <mergeCell ref="D123:D124"/>
    <mergeCell ref="A97:A98"/>
    <mergeCell ref="B97:C97"/>
    <mergeCell ref="D97:D98"/>
    <mergeCell ref="D81:D82"/>
    <mergeCell ref="A90:A91"/>
    <mergeCell ref="B90:B91"/>
    <mergeCell ref="C90:C91"/>
    <mergeCell ref="A148:A149"/>
    <mergeCell ref="B148:C148"/>
    <mergeCell ref="A115:A116"/>
    <mergeCell ref="B115:C115"/>
    <mergeCell ref="D115:D116"/>
    <mergeCell ref="A123:A124"/>
    <mergeCell ref="B2:D2"/>
    <mergeCell ref="A2:A3"/>
    <mergeCell ref="D90:D91"/>
    <mergeCell ref="D30:D31"/>
    <mergeCell ref="A106:A107"/>
    <mergeCell ref="B106:B107"/>
    <mergeCell ref="C106:C107"/>
    <mergeCell ref="D106:D107"/>
    <mergeCell ref="A81:A82"/>
    <mergeCell ref="B81:C8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4.00390625" style="0" customWidth="1"/>
  </cols>
  <sheetData>
    <row r="1" spans="1:7" ht="33.75" customHeight="1" thickBot="1">
      <c r="A1" s="521" t="s">
        <v>262</v>
      </c>
      <c r="B1" s="522"/>
      <c r="C1" s="522"/>
      <c r="D1" s="522"/>
      <c r="E1" s="522"/>
      <c r="F1" s="522"/>
      <c r="G1" s="530"/>
    </row>
    <row r="2" spans="1:7" ht="15.75" thickTop="1">
      <c r="A2" s="553" t="s">
        <v>263</v>
      </c>
      <c r="B2" s="555" t="s">
        <v>205</v>
      </c>
      <c r="C2" s="555"/>
      <c r="D2" s="555"/>
      <c r="E2" s="555"/>
      <c r="F2" s="555" t="s">
        <v>0</v>
      </c>
      <c r="G2" s="556"/>
    </row>
    <row r="3" spans="1:7" ht="15.75" thickBot="1">
      <c r="A3" s="554"/>
      <c r="B3" s="557" t="s">
        <v>65</v>
      </c>
      <c r="C3" s="557"/>
      <c r="D3" s="557" t="s">
        <v>64</v>
      </c>
      <c r="E3" s="557"/>
      <c r="F3" s="557"/>
      <c r="G3" s="558"/>
    </row>
    <row r="4" spans="1:7" ht="16.5" thickBot="1" thickTop="1">
      <c r="A4" s="271" t="s">
        <v>0</v>
      </c>
      <c r="B4" s="267">
        <v>101800</v>
      </c>
      <c r="C4" s="268">
        <v>56.66700065684736</v>
      </c>
      <c r="D4" s="267">
        <v>77846</v>
      </c>
      <c r="E4" s="268">
        <v>43.33299934315264</v>
      </c>
      <c r="F4" s="267">
        <v>179646</v>
      </c>
      <c r="G4" s="272">
        <v>100</v>
      </c>
    </row>
    <row r="5" spans="1:10" ht="15.75" thickTop="1">
      <c r="A5" s="273" t="s">
        <v>248</v>
      </c>
      <c r="B5" s="269">
        <v>12892</v>
      </c>
      <c r="C5" s="270">
        <v>50.36527718091964</v>
      </c>
      <c r="D5" s="269">
        <v>12705</v>
      </c>
      <c r="E5" s="270">
        <v>49.63472281908036</v>
      </c>
      <c r="F5" s="269">
        <v>25597</v>
      </c>
      <c r="G5" s="274">
        <v>100</v>
      </c>
      <c r="H5" s="264"/>
      <c r="I5" s="264"/>
      <c r="J5" s="264"/>
    </row>
    <row r="6" spans="1:10" ht="15">
      <c r="A6" s="275" t="s">
        <v>249</v>
      </c>
      <c r="B6" s="265">
        <v>7714</v>
      </c>
      <c r="C6" s="266">
        <v>56.17535683076027</v>
      </c>
      <c r="D6" s="265">
        <v>6018</v>
      </c>
      <c r="E6" s="266">
        <v>43.824643169239735</v>
      </c>
      <c r="F6" s="265">
        <v>13732</v>
      </c>
      <c r="G6" s="276">
        <v>100</v>
      </c>
      <c r="H6" s="264"/>
      <c r="I6" s="264"/>
      <c r="J6" s="264"/>
    </row>
    <row r="7" spans="1:10" ht="15">
      <c r="A7" s="275" t="s">
        <v>250</v>
      </c>
      <c r="B7" s="265">
        <v>35466</v>
      </c>
      <c r="C7" s="266">
        <v>67.86322496699259</v>
      </c>
      <c r="D7" s="265">
        <v>16795</v>
      </c>
      <c r="E7" s="266">
        <v>32.1367750330074</v>
      </c>
      <c r="F7" s="265">
        <v>52261</v>
      </c>
      <c r="G7" s="276">
        <v>100</v>
      </c>
      <c r="H7" s="264"/>
      <c r="I7" s="264"/>
      <c r="J7" s="264"/>
    </row>
    <row r="8" spans="1:10" ht="15">
      <c r="A8" s="275" t="s">
        <v>251</v>
      </c>
      <c r="B8" s="265">
        <v>740</v>
      </c>
      <c r="C8" s="266">
        <v>98.01324503311258</v>
      </c>
      <c r="D8" s="265">
        <v>15</v>
      </c>
      <c r="E8" s="266">
        <v>1.9867549668874174</v>
      </c>
      <c r="F8" s="265">
        <v>755</v>
      </c>
      <c r="G8" s="276">
        <v>100</v>
      </c>
      <c r="H8" s="264"/>
      <c r="I8" s="264"/>
      <c r="J8" s="264"/>
    </row>
    <row r="9" spans="1:10" ht="15">
      <c r="A9" s="275" t="s">
        <v>252</v>
      </c>
      <c r="B9" s="265">
        <v>18803</v>
      </c>
      <c r="C9" s="266">
        <v>52.9930669071642</v>
      </c>
      <c r="D9" s="265">
        <v>16679</v>
      </c>
      <c r="E9" s="266">
        <v>47.0069330928358</v>
      </c>
      <c r="F9" s="265">
        <v>35482</v>
      </c>
      <c r="G9" s="276">
        <v>100</v>
      </c>
      <c r="H9" s="264"/>
      <c r="I9" s="264"/>
      <c r="J9" s="264"/>
    </row>
    <row r="10" spans="1:10" ht="15">
      <c r="A10" s="275" t="s">
        <v>253</v>
      </c>
      <c r="B10" s="265">
        <v>10153</v>
      </c>
      <c r="C10" s="266">
        <v>71.44465554851875</v>
      </c>
      <c r="D10" s="265">
        <v>4058</v>
      </c>
      <c r="E10" s="266">
        <v>28.555344451481247</v>
      </c>
      <c r="F10" s="265">
        <v>14211</v>
      </c>
      <c r="G10" s="276">
        <v>100</v>
      </c>
      <c r="H10" s="264"/>
      <c r="I10" s="264"/>
      <c r="J10" s="264"/>
    </row>
    <row r="11" spans="1:10" ht="15">
      <c r="A11" s="275" t="s">
        <v>254</v>
      </c>
      <c r="B11" s="265">
        <v>2978</v>
      </c>
      <c r="C11" s="266">
        <v>37.86876907426246</v>
      </c>
      <c r="D11" s="265">
        <v>4886</v>
      </c>
      <c r="E11" s="266">
        <v>62.13123092573753</v>
      </c>
      <c r="F11" s="265">
        <v>7864</v>
      </c>
      <c r="G11" s="276">
        <v>100</v>
      </c>
      <c r="H11" s="264"/>
      <c r="I11" s="264"/>
      <c r="J11" s="264"/>
    </row>
    <row r="12" spans="1:10" ht="15">
      <c r="A12" s="275" t="s">
        <v>255</v>
      </c>
      <c r="B12" s="265">
        <v>2834</v>
      </c>
      <c r="C12" s="266">
        <v>25.881278538812786</v>
      </c>
      <c r="D12" s="265">
        <v>8116</v>
      </c>
      <c r="E12" s="266">
        <v>74.11872146118722</v>
      </c>
      <c r="F12" s="265">
        <v>10950</v>
      </c>
      <c r="G12" s="276">
        <v>100</v>
      </c>
      <c r="H12" s="264"/>
      <c r="I12" s="264"/>
      <c r="J12" s="264"/>
    </row>
    <row r="13" spans="1:10" ht="15">
      <c r="A13" s="275" t="s">
        <v>256</v>
      </c>
      <c r="B13" s="265">
        <v>3981</v>
      </c>
      <c r="C13" s="266">
        <v>49.33085501858736</v>
      </c>
      <c r="D13" s="265">
        <v>4089</v>
      </c>
      <c r="E13" s="266">
        <v>50.66914498141264</v>
      </c>
      <c r="F13" s="265">
        <v>8070</v>
      </c>
      <c r="G13" s="276">
        <v>100</v>
      </c>
      <c r="H13" s="264"/>
      <c r="I13" s="264"/>
      <c r="J13" s="264"/>
    </row>
    <row r="14" spans="1:10" ht="15">
      <c r="A14" s="275" t="s">
        <v>257</v>
      </c>
      <c r="B14" s="265">
        <v>1095</v>
      </c>
      <c r="C14" s="266">
        <v>59.093362115488404</v>
      </c>
      <c r="D14" s="265">
        <v>758</v>
      </c>
      <c r="E14" s="266">
        <v>40.9066378845116</v>
      </c>
      <c r="F14" s="265">
        <v>1853</v>
      </c>
      <c r="G14" s="276">
        <v>100</v>
      </c>
      <c r="H14" s="264"/>
      <c r="I14" s="264"/>
      <c r="J14" s="264"/>
    </row>
    <row r="15" spans="1:10" ht="15">
      <c r="A15" s="275" t="s">
        <v>258</v>
      </c>
      <c r="B15" s="265">
        <v>154</v>
      </c>
      <c r="C15" s="266">
        <v>54.22535211267605</v>
      </c>
      <c r="D15" s="265">
        <v>130</v>
      </c>
      <c r="E15" s="266">
        <v>45.774647887323944</v>
      </c>
      <c r="F15" s="265">
        <v>284</v>
      </c>
      <c r="G15" s="276">
        <v>100</v>
      </c>
      <c r="H15" s="264"/>
      <c r="I15" s="264"/>
      <c r="J15" s="264"/>
    </row>
    <row r="16" spans="1:10" ht="15">
      <c r="A16" s="275" t="s">
        <v>259</v>
      </c>
      <c r="B16" s="265">
        <v>124</v>
      </c>
      <c r="C16" s="266">
        <v>38.87147335423197</v>
      </c>
      <c r="D16" s="265">
        <v>195</v>
      </c>
      <c r="E16" s="266">
        <v>61.12852664576802</v>
      </c>
      <c r="F16" s="265">
        <v>319</v>
      </c>
      <c r="G16" s="276">
        <v>100</v>
      </c>
      <c r="H16" s="264"/>
      <c r="I16" s="264"/>
      <c r="J16" s="264"/>
    </row>
    <row r="17" spans="1:10" ht="15">
      <c r="A17" s="275" t="s">
        <v>260</v>
      </c>
      <c r="B17" s="265">
        <v>345</v>
      </c>
      <c r="C17" s="266">
        <v>64.48598130841121</v>
      </c>
      <c r="D17" s="265">
        <v>190</v>
      </c>
      <c r="E17" s="266">
        <v>35.51401869158879</v>
      </c>
      <c r="F17" s="265">
        <v>535</v>
      </c>
      <c r="G17" s="276">
        <v>100</v>
      </c>
      <c r="H17" s="264"/>
      <c r="I17" s="264"/>
      <c r="J17" s="264"/>
    </row>
    <row r="18" spans="1:10" ht="15">
      <c r="A18" s="275" t="s">
        <v>261</v>
      </c>
      <c r="B18" s="265">
        <v>4286</v>
      </c>
      <c r="C18" s="266">
        <v>58.5199344620426</v>
      </c>
      <c r="D18" s="265">
        <v>3038</v>
      </c>
      <c r="E18" s="266">
        <v>41.4800655379574</v>
      </c>
      <c r="F18" s="265">
        <v>7324</v>
      </c>
      <c r="G18" s="276">
        <v>100</v>
      </c>
      <c r="H18" s="264"/>
      <c r="I18" s="264"/>
      <c r="J18" s="264"/>
    </row>
    <row r="19" spans="1:10" ht="15">
      <c r="A19" s="277" t="s">
        <v>186</v>
      </c>
      <c r="B19" s="278">
        <v>235</v>
      </c>
      <c r="C19" s="279">
        <v>57.45721271393642</v>
      </c>
      <c r="D19" s="278">
        <v>174</v>
      </c>
      <c r="E19" s="279">
        <v>42.54278728606357</v>
      </c>
      <c r="F19" s="278">
        <v>409</v>
      </c>
      <c r="G19" s="280">
        <v>100</v>
      </c>
      <c r="H19" s="264"/>
      <c r="I19" s="264"/>
      <c r="J19" s="264"/>
    </row>
    <row r="20" spans="8:10" ht="15">
      <c r="H20" s="264"/>
      <c r="I20" s="264"/>
      <c r="J20" s="264"/>
    </row>
    <row r="21" spans="1:10" ht="15">
      <c r="A21" s="207"/>
      <c r="B21" s="207"/>
      <c r="C21" s="207"/>
      <c r="D21" s="207"/>
      <c r="E21" s="207"/>
      <c r="F21" s="207"/>
      <c r="G21" s="207"/>
      <c r="H21" s="264"/>
      <c r="I21" s="264"/>
      <c r="J21" s="264"/>
    </row>
    <row r="22" spans="1:10" ht="15">
      <c r="A22" s="264"/>
      <c r="B22" s="264"/>
      <c r="C22" s="264"/>
      <c r="D22" s="264"/>
      <c r="E22" s="264"/>
      <c r="F22" s="264"/>
      <c r="G22" s="264"/>
      <c r="H22" s="264"/>
      <c r="I22" s="264"/>
      <c r="J22" s="264"/>
    </row>
    <row r="23" spans="1:10" ht="15">
      <c r="A23" s="264"/>
      <c r="B23" s="264"/>
      <c r="C23" s="264"/>
      <c r="D23" s="264"/>
      <c r="E23" s="264"/>
      <c r="F23" s="264"/>
      <c r="G23" s="264"/>
      <c r="H23" s="264"/>
      <c r="I23" s="264"/>
      <c r="J23" s="264"/>
    </row>
    <row r="24" spans="1:10" ht="15">
      <c r="A24" s="264"/>
      <c r="B24" s="264"/>
      <c r="C24" s="264"/>
      <c r="D24" s="264"/>
      <c r="E24" s="264"/>
      <c r="F24" s="264"/>
      <c r="G24" s="264"/>
      <c r="H24" s="264"/>
      <c r="I24" s="264"/>
      <c r="J24" s="264"/>
    </row>
    <row r="25" spans="1:10" ht="15">
      <c r="A25" s="264"/>
      <c r="B25" s="264"/>
      <c r="C25" s="264"/>
      <c r="D25" s="264"/>
      <c r="E25" s="264"/>
      <c r="F25" s="264"/>
      <c r="G25" s="264"/>
      <c r="H25" s="264"/>
      <c r="I25" s="264"/>
      <c r="J25" s="264"/>
    </row>
    <row r="26" spans="1:10" ht="15">
      <c r="A26" s="264"/>
      <c r="B26" s="264"/>
      <c r="C26" s="264"/>
      <c r="D26" s="264"/>
      <c r="E26" s="264"/>
      <c r="F26" s="264"/>
      <c r="G26" s="264"/>
      <c r="H26" s="264"/>
      <c r="I26" s="264"/>
      <c r="J26" s="264"/>
    </row>
    <row r="27" spans="1:10" ht="15">
      <c r="A27" s="264"/>
      <c r="B27" s="264"/>
      <c r="C27" s="264"/>
      <c r="D27" s="264"/>
      <c r="E27" s="264"/>
      <c r="F27" s="264"/>
      <c r="G27" s="264"/>
      <c r="H27" s="264"/>
      <c r="I27" s="264"/>
      <c r="J27" s="264"/>
    </row>
    <row r="28" spans="1:10" ht="15">
      <c r="A28" s="264"/>
      <c r="B28" s="264"/>
      <c r="C28" s="264"/>
      <c r="D28" s="264"/>
      <c r="E28" s="264"/>
      <c r="F28" s="264"/>
      <c r="G28" s="264"/>
      <c r="H28" s="264"/>
      <c r="I28" s="264"/>
      <c r="J28" s="264"/>
    </row>
    <row r="29" spans="1:10" ht="15">
      <c r="A29" s="264"/>
      <c r="B29" s="264"/>
      <c r="C29" s="264"/>
      <c r="D29" s="264"/>
      <c r="E29" s="264"/>
      <c r="F29" s="264"/>
      <c r="G29" s="264"/>
      <c r="H29" s="264"/>
      <c r="I29" s="264"/>
      <c r="J29" s="264"/>
    </row>
    <row r="30" spans="1:10" ht="15">
      <c r="A30" s="264"/>
      <c r="B30" s="264"/>
      <c r="C30" s="264"/>
      <c r="D30" s="264"/>
      <c r="E30" s="264"/>
      <c r="F30" s="264"/>
      <c r="G30" s="264"/>
      <c r="H30" s="264"/>
      <c r="I30" s="264"/>
      <c r="J30" s="264"/>
    </row>
    <row r="31" spans="1:10" ht="15">
      <c r="A31" s="264"/>
      <c r="B31" s="264"/>
      <c r="C31" s="264"/>
      <c r="D31" s="264"/>
      <c r="E31" s="264"/>
      <c r="F31" s="264"/>
      <c r="G31" s="264"/>
      <c r="H31" s="264"/>
      <c r="I31" s="264"/>
      <c r="J31" s="264"/>
    </row>
  </sheetData>
  <sheetProtection/>
  <mergeCells count="6">
    <mergeCell ref="A1:G1"/>
    <mergeCell ref="A2:A3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5.421875" style="0" customWidth="1"/>
    <col min="2" max="2" width="23.8515625" style="0" customWidth="1"/>
    <col min="3" max="3" width="29.28125" style="0" customWidth="1"/>
    <col min="4" max="4" width="32.00390625" style="0" customWidth="1"/>
  </cols>
  <sheetData>
    <row r="1" spans="1:4" ht="25.5" customHeight="1" thickBot="1">
      <c r="A1" s="513" t="s">
        <v>264</v>
      </c>
      <c r="B1" s="513"/>
      <c r="C1" s="513"/>
      <c r="D1" s="513"/>
    </row>
    <row r="2" spans="1:4" ht="30" customHeight="1" thickBot="1" thickTop="1">
      <c r="A2" s="282" t="s">
        <v>275</v>
      </c>
      <c r="B2" s="281" t="s">
        <v>31</v>
      </c>
      <c r="C2" s="281" t="s">
        <v>32</v>
      </c>
      <c r="D2" s="281" t="s">
        <v>33</v>
      </c>
    </row>
    <row r="3" spans="1:4" ht="28.5" customHeight="1" thickBot="1" thickTop="1">
      <c r="A3" s="283" t="s">
        <v>0</v>
      </c>
      <c r="B3" s="267">
        <v>87772</v>
      </c>
      <c r="C3" s="267">
        <v>69231</v>
      </c>
      <c r="D3" s="267">
        <v>157003</v>
      </c>
    </row>
    <row r="4" spans="1:4" ht="26.25" customHeight="1" thickTop="1">
      <c r="A4" s="287" t="s">
        <v>265</v>
      </c>
      <c r="B4" s="285">
        <v>811</v>
      </c>
      <c r="C4" s="285">
        <v>15</v>
      </c>
      <c r="D4" s="285">
        <v>826</v>
      </c>
    </row>
    <row r="5" spans="1:4" ht="27.75" customHeight="1">
      <c r="A5" s="284" t="s">
        <v>266</v>
      </c>
      <c r="B5" s="286">
        <v>2702</v>
      </c>
      <c r="C5" s="286">
        <v>1628</v>
      </c>
      <c r="D5" s="286">
        <v>4330</v>
      </c>
    </row>
    <row r="6" spans="1:4" ht="26.25" customHeight="1">
      <c r="A6" s="284" t="s">
        <v>267</v>
      </c>
      <c r="B6" s="286">
        <v>4778</v>
      </c>
      <c r="C6" s="286">
        <v>6065</v>
      </c>
      <c r="D6" s="286">
        <v>10843</v>
      </c>
    </row>
    <row r="7" spans="1:4" ht="24" customHeight="1">
      <c r="A7" s="284" t="s">
        <v>268</v>
      </c>
      <c r="B7" s="286">
        <v>3884</v>
      </c>
      <c r="C7" s="286">
        <v>2344</v>
      </c>
      <c r="D7" s="286">
        <v>6228</v>
      </c>
    </row>
    <row r="8" spans="1:4" ht="25.5" customHeight="1">
      <c r="A8" s="284" t="s">
        <v>269</v>
      </c>
      <c r="B8" s="286">
        <v>2394</v>
      </c>
      <c r="C8" s="286">
        <v>3291</v>
      </c>
      <c r="D8" s="286">
        <v>5685</v>
      </c>
    </row>
    <row r="9" spans="1:4" ht="24" customHeight="1">
      <c r="A9" s="284" t="s">
        <v>270</v>
      </c>
      <c r="B9" s="286">
        <v>15758</v>
      </c>
      <c r="C9" s="286">
        <v>24406</v>
      </c>
      <c r="D9" s="286">
        <v>40164</v>
      </c>
    </row>
    <row r="10" spans="1:4" ht="21" customHeight="1">
      <c r="A10" s="284" t="s">
        <v>271</v>
      </c>
      <c r="B10" s="286">
        <v>8917</v>
      </c>
      <c r="C10" s="286">
        <v>3419</v>
      </c>
      <c r="D10" s="286">
        <v>12336</v>
      </c>
    </row>
    <row r="11" spans="1:4" ht="23.25" customHeight="1">
      <c r="A11" s="284" t="s">
        <v>272</v>
      </c>
      <c r="B11" s="286">
        <v>23894</v>
      </c>
      <c r="C11" s="286">
        <v>2058</v>
      </c>
      <c r="D11" s="286">
        <v>25952</v>
      </c>
    </row>
    <row r="12" spans="1:4" ht="24">
      <c r="A12" s="284" t="s">
        <v>273</v>
      </c>
      <c r="B12" s="286">
        <v>5651</v>
      </c>
      <c r="C12" s="286">
        <v>459</v>
      </c>
      <c r="D12" s="286">
        <v>6110</v>
      </c>
    </row>
    <row r="13" spans="1:4" ht="22.5" customHeight="1" thickBot="1">
      <c r="A13" s="288" t="s">
        <v>274</v>
      </c>
      <c r="B13" s="289">
        <v>18983</v>
      </c>
      <c r="C13" s="289">
        <v>25546</v>
      </c>
      <c r="D13" s="289">
        <v>44529</v>
      </c>
    </row>
    <row r="14" ht="15.75" thickTop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1">
      <selection activeCell="I93" sqref="I93"/>
    </sheetView>
  </sheetViews>
  <sheetFormatPr defaultColWidth="9.140625" defaultRowHeight="15"/>
  <cols>
    <col min="1" max="1" width="23.28125" style="0" customWidth="1"/>
    <col min="2" max="3" width="11.7109375" style="0" customWidth="1"/>
    <col min="4" max="4" width="10.7109375" style="0" customWidth="1"/>
    <col min="5" max="5" width="11.28125" style="0" customWidth="1"/>
    <col min="6" max="6" width="9.57421875" style="0" customWidth="1"/>
    <col min="7" max="7" width="10.57421875" style="0" customWidth="1"/>
    <col min="9" max="9" width="10.140625" style="0" customWidth="1"/>
    <col min="10" max="10" width="10.8515625" style="0" customWidth="1"/>
  </cols>
  <sheetData>
    <row r="1" spans="1:12" ht="15" customHeight="1">
      <c r="A1" s="373" t="s">
        <v>307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33"/>
    </row>
    <row r="2" spans="1:12" ht="16.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133"/>
    </row>
    <row r="3" spans="1:12" ht="17.25" customHeight="1" thickBot="1">
      <c r="A3" s="513" t="s">
        <v>308</v>
      </c>
      <c r="B3" s="513"/>
      <c r="C3" s="513"/>
      <c r="D3" s="513"/>
      <c r="E3" s="513"/>
      <c r="F3" s="513"/>
      <c r="G3" s="513"/>
      <c r="H3" s="513"/>
      <c r="I3" s="513"/>
      <c r="J3" s="513"/>
      <c r="K3" s="133"/>
      <c r="L3" s="133"/>
    </row>
    <row r="4" spans="1:12" ht="18" thickBot="1" thickTop="1">
      <c r="A4" s="381"/>
      <c r="B4" s="382">
        <v>2000</v>
      </c>
      <c r="C4" s="382">
        <v>2002</v>
      </c>
      <c r="D4" s="382">
        <v>2005</v>
      </c>
      <c r="E4" s="382">
        <v>2006</v>
      </c>
      <c r="F4" s="382">
        <v>2007</v>
      </c>
      <c r="G4" s="382">
        <v>2008</v>
      </c>
      <c r="H4" s="382">
        <v>2009</v>
      </c>
      <c r="I4" s="382">
        <v>2010</v>
      </c>
      <c r="J4" s="382">
        <v>2011</v>
      </c>
      <c r="K4" s="133"/>
      <c r="L4" s="133"/>
    </row>
    <row r="5" spans="1:12" ht="16.5">
      <c r="A5" s="355" t="s">
        <v>65</v>
      </c>
      <c r="B5" s="374">
        <v>69.1175485439216</v>
      </c>
      <c r="C5" s="374">
        <v>61.08450028355799</v>
      </c>
      <c r="D5" s="374">
        <v>57.71383994126285</v>
      </c>
      <c r="E5" s="374">
        <v>62.31626479811894</v>
      </c>
      <c r="F5" s="374">
        <v>58.3917454718397</v>
      </c>
      <c r="G5" s="374">
        <v>65.76860494708023</v>
      </c>
      <c r="H5" s="374">
        <v>59.3735721505175</v>
      </c>
      <c r="I5" s="374">
        <v>63.66667758524681</v>
      </c>
      <c r="J5" s="374">
        <v>58.840386784254996</v>
      </c>
      <c r="K5" s="133"/>
      <c r="L5" s="133"/>
    </row>
    <row r="6" spans="1:12" ht="16.5">
      <c r="A6" s="355" t="s">
        <v>64</v>
      </c>
      <c r="B6" s="374">
        <v>52.63436680364634</v>
      </c>
      <c r="C6" s="374">
        <v>45.656106138355604</v>
      </c>
      <c r="D6" s="374">
        <v>46.36266435957918</v>
      </c>
      <c r="E6" s="374">
        <v>45.80954524721507</v>
      </c>
      <c r="F6" s="374">
        <v>44.06104649854827</v>
      </c>
      <c r="G6" s="374">
        <v>51.48397015515276</v>
      </c>
      <c r="H6" s="374">
        <v>46.77698893906286</v>
      </c>
      <c r="I6" s="374">
        <v>49.55900383646887</v>
      </c>
      <c r="J6" s="374">
        <v>45.633371225226114</v>
      </c>
      <c r="K6" s="133"/>
      <c r="L6" s="133"/>
    </row>
    <row r="7" spans="1:12" ht="17.25" thickBot="1">
      <c r="A7" s="388" t="s">
        <v>0</v>
      </c>
      <c r="B7" s="389">
        <v>60.40886152512842</v>
      </c>
      <c r="C7" s="389">
        <v>52.92037070509556</v>
      </c>
      <c r="D7" s="389">
        <v>51.72397438937634</v>
      </c>
      <c r="E7" s="389">
        <v>53.7997278153691</v>
      </c>
      <c r="F7" s="389">
        <v>50.88679803396901</v>
      </c>
      <c r="G7" s="389">
        <v>58.03784532569979</v>
      </c>
      <c r="H7" s="389">
        <v>52.82017533808443</v>
      </c>
      <c r="I7" s="389">
        <v>56.63469657989072</v>
      </c>
      <c r="J7" s="389">
        <v>51.85649817922046</v>
      </c>
      <c r="K7" s="133"/>
      <c r="L7" s="133"/>
    </row>
    <row r="8" spans="1:12" ht="17.25" thickTop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6.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7.25" thickBot="1">
      <c r="A10" s="513" t="s">
        <v>309</v>
      </c>
      <c r="B10" s="513"/>
      <c r="C10" s="513"/>
      <c r="D10" s="513"/>
      <c r="E10" s="513"/>
      <c r="F10" s="513"/>
      <c r="G10" s="513"/>
      <c r="H10" s="513"/>
      <c r="I10" s="513"/>
      <c r="J10" s="513"/>
      <c r="K10" s="133"/>
      <c r="L10" s="133"/>
    </row>
    <row r="11" spans="1:12" ht="18" thickBot="1" thickTop="1">
      <c r="A11" s="381"/>
      <c r="B11" s="382">
        <v>2000</v>
      </c>
      <c r="C11" s="382">
        <v>2002</v>
      </c>
      <c r="D11" s="382">
        <v>2005</v>
      </c>
      <c r="E11" s="382">
        <v>2006</v>
      </c>
      <c r="F11" s="382">
        <v>2007</v>
      </c>
      <c r="G11" s="382">
        <v>2008</v>
      </c>
      <c r="H11" s="382">
        <v>2009</v>
      </c>
      <c r="I11" s="382">
        <v>2010</v>
      </c>
      <c r="J11" s="382">
        <v>2011</v>
      </c>
      <c r="K11" s="133"/>
      <c r="L11" s="133"/>
    </row>
    <row r="12" spans="1:12" ht="16.5">
      <c r="A12" s="355" t="s">
        <v>65</v>
      </c>
      <c r="B12" s="374">
        <v>6.6596168805912095</v>
      </c>
      <c r="C12" s="374">
        <v>12.596101850327981</v>
      </c>
      <c r="D12" s="374">
        <v>20.89333221984944</v>
      </c>
      <c r="E12" s="374">
        <v>10.810270966696848</v>
      </c>
      <c r="F12" s="374">
        <v>14.617860034234134</v>
      </c>
      <c r="G12" s="374">
        <v>11.361469475000675</v>
      </c>
      <c r="H12" s="374">
        <v>12.845992254189115</v>
      </c>
      <c r="I12" s="374">
        <v>9.64769647696477</v>
      </c>
      <c r="J12" s="374">
        <v>11.367736601750885</v>
      </c>
      <c r="K12" s="133"/>
      <c r="L12" s="133"/>
    </row>
    <row r="13" spans="1:12" ht="16.5">
      <c r="A13" s="355" t="s">
        <v>64</v>
      </c>
      <c r="B13" s="374">
        <v>10.864014496334734</v>
      </c>
      <c r="C13" s="374">
        <v>13.24748558683668</v>
      </c>
      <c r="D13" s="374">
        <v>22.032736761643694</v>
      </c>
      <c r="E13" s="374">
        <v>16.565865878899967</v>
      </c>
      <c r="F13" s="374">
        <v>15.956675707731705</v>
      </c>
      <c r="G13" s="374">
        <v>14.811358607724653</v>
      </c>
      <c r="H13" s="374">
        <v>13.241712628890284</v>
      </c>
      <c r="I13" s="374">
        <v>11.950094001025466</v>
      </c>
      <c r="J13" s="374">
        <v>13.239580696097795</v>
      </c>
      <c r="K13" s="133"/>
      <c r="L13" s="133"/>
    </row>
    <row r="14" spans="1:12" ht="17.25" thickBot="1">
      <c r="A14" s="388" t="s">
        <v>0</v>
      </c>
      <c r="B14" s="389">
        <v>8.634072125736536</v>
      </c>
      <c r="C14" s="389">
        <v>12.89309583959579</v>
      </c>
      <c r="D14" s="389">
        <v>21.431963310548216</v>
      </c>
      <c r="E14" s="389">
        <v>13.405643896077876</v>
      </c>
      <c r="F14" s="389">
        <v>15.229215710666871</v>
      </c>
      <c r="G14" s="389">
        <v>13.022791644831514</v>
      </c>
      <c r="H14" s="389">
        <v>13.027961537362959</v>
      </c>
      <c r="I14" s="389">
        <v>10.665860479177688</v>
      </c>
      <c r="J14" s="389">
        <v>12.24872738803939</v>
      </c>
      <c r="K14" s="133"/>
      <c r="L14" s="133"/>
    </row>
    <row r="15" spans="1:12" ht="17.25" thickTop="1">
      <c r="A15" s="133"/>
      <c r="B15" s="133"/>
      <c r="C15" s="133"/>
      <c r="D15" s="133"/>
      <c r="E15" s="133"/>
      <c r="F15" s="133"/>
      <c r="G15" s="133"/>
      <c r="H15" s="133"/>
      <c r="I15" s="133"/>
      <c r="J15" s="369"/>
      <c r="K15" s="133"/>
      <c r="L15" s="133"/>
    </row>
    <row r="16" spans="1:12" ht="16.5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133"/>
      <c r="L16" s="133"/>
    </row>
    <row r="17" spans="1:12" ht="17.25" thickBot="1">
      <c r="A17" s="513" t="s">
        <v>310</v>
      </c>
      <c r="B17" s="513"/>
      <c r="C17" s="513"/>
      <c r="D17" s="513"/>
      <c r="E17" s="513"/>
      <c r="F17" s="513"/>
      <c r="G17" s="513"/>
      <c r="H17" s="513"/>
      <c r="I17" s="513"/>
      <c r="J17" s="513"/>
      <c r="K17" s="369"/>
      <c r="L17" s="369"/>
    </row>
    <row r="18" spans="1:12" ht="16.5" thickBot="1" thickTop="1">
      <c r="A18" s="381"/>
      <c r="B18" s="382">
        <v>2000</v>
      </c>
      <c r="C18" s="382">
        <v>2002</v>
      </c>
      <c r="D18" s="382">
        <v>2005</v>
      </c>
      <c r="E18" s="382">
        <v>2006</v>
      </c>
      <c r="F18" s="382">
        <v>2007</v>
      </c>
      <c r="G18" s="382">
        <v>2008</v>
      </c>
      <c r="H18" s="382">
        <v>2009</v>
      </c>
      <c r="I18" s="382">
        <v>2010</v>
      </c>
      <c r="J18" s="382">
        <v>2011</v>
      </c>
      <c r="K18" s="357"/>
      <c r="L18" s="357"/>
    </row>
    <row r="19" spans="1:12" ht="16.5">
      <c r="A19" s="355" t="s">
        <v>65</v>
      </c>
      <c r="B19" s="374">
        <v>13.868189728258445</v>
      </c>
      <c r="C19" s="374">
        <v>26.436972005963227</v>
      </c>
      <c r="D19" s="374">
        <v>34.202448448954534</v>
      </c>
      <c r="E19" s="374">
        <v>19.993775182155552</v>
      </c>
      <c r="F19" s="374">
        <v>27.50140872539771</v>
      </c>
      <c r="G19" s="374">
        <v>21.146351857329236</v>
      </c>
      <c r="H19" s="374">
        <v>25.00548945197938</v>
      </c>
      <c r="I19" s="374">
        <v>18.737695425593515</v>
      </c>
      <c r="J19" s="374">
        <v>22.125866822520784</v>
      </c>
      <c r="K19" s="133"/>
      <c r="L19" s="133"/>
    </row>
    <row r="20" spans="1:12" ht="16.5">
      <c r="A20" s="355" t="s">
        <v>64</v>
      </c>
      <c r="B20" s="374">
        <v>21.308286555882844</v>
      </c>
      <c r="C20" s="374">
        <v>31.397184165667024</v>
      </c>
      <c r="D20" s="374">
        <v>43.88202649480845</v>
      </c>
      <c r="E20" s="374">
        <v>33.969722065314556</v>
      </c>
      <c r="F20" s="374">
        <v>36.17627038395085</v>
      </c>
      <c r="G20" s="374">
        <v>30.02832848042561</v>
      </c>
      <c r="H20" s="374">
        <v>26.27872014279066</v>
      </c>
      <c r="I20" s="374">
        <v>25.567290599184357</v>
      </c>
      <c r="J20" s="374">
        <v>33.47501114060984</v>
      </c>
      <c r="K20" s="133"/>
      <c r="L20" s="133"/>
    </row>
    <row r="21" spans="1:12" ht="17.25" thickBot="1">
      <c r="A21" s="388" t="s">
        <v>0</v>
      </c>
      <c r="B21" s="389">
        <v>17.18146718146718</v>
      </c>
      <c r="C21" s="389">
        <v>28.401730562432792</v>
      </c>
      <c r="D21" s="389">
        <v>38.52503247726592</v>
      </c>
      <c r="E21" s="389">
        <v>25.84406092472572</v>
      </c>
      <c r="F21" s="389">
        <v>30.919688848852417</v>
      </c>
      <c r="G21" s="389">
        <v>24.967742734178067</v>
      </c>
      <c r="H21" s="389">
        <v>25.535568260654667</v>
      </c>
      <c r="I21" s="389">
        <v>21.638426861495414</v>
      </c>
      <c r="J21" s="389">
        <v>27.078609714172767</v>
      </c>
      <c r="K21" s="133"/>
      <c r="L21" s="133"/>
    </row>
    <row r="22" spans="1:12" ht="17.25" thickTop="1">
      <c r="A22" s="133"/>
      <c r="B22" s="133"/>
      <c r="C22" s="133"/>
      <c r="D22" s="133"/>
      <c r="E22" s="133"/>
      <c r="F22" s="133"/>
      <c r="G22" s="133"/>
      <c r="H22" s="133"/>
      <c r="I22" s="133"/>
      <c r="J22" s="369"/>
      <c r="K22" s="133"/>
      <c r="L22" s="133"/>
    </row>
    <row r="23" spans="1:12" ht="16.5">
      <c r="A23" s="133"/>
      <c r="B23" s="133"/>
      <c r="C23" s="133"/>
      <c r="D23" s="133"/>
      <c r="E23" s="133"/>
      <c r="F23" s="133"/>
      <c r="G23" s="133"/>
      <c r="H23" s="133"/>
      <c r="I23" s="133"/>
      <c r="J23" s="369"/>
      <c r="K23" s="133"/>
      <c r="L23" s="133"/>
    </row>
    <row r="24" spans="1:12" ht="17.25" thickBot="1">
      <c r="A24" s="513" t="s">
        <v>311</v>
      </c>
      <c r="B24" s="513"/>
      <c r="C24" s="513"/>
      <c r="D24" s="513"/>
      <c r="E24" s="513"/>
      <c r="F24" s="513"/>
      <c r="G24" s="513"/>
      <c r="H24" s="513"/>
      <c r="I24" s="513"/>
      <c r="J24" s="513"/>
      <c r="K24" s="133"/>
      <c r="L24" s="133"/>
    </row>
    <row r="25" spans="1:12" ht="18" thickBot="1" thickTop="1">
      <c r="A25" s="381"/>
      <c r="B25" s="382">
        <v>2000</v>
      </c>
      <c r="C25" s="382">
        <v>2002</v>
      </c>
      <c r="D25" s="382">
        <v>2005</v>
      </c>
      <c r="E25" s="382">
        <v>2006</v>
      </c>
      <c r="F25" s="382">
        <v>2007</v>
      </c>
      <c r="G25" s="382">
        <v>2008</v>
      </c>
      <c r="H25" s="382">
        <v>2009</v>
      </c>
      <c r="I25" s="382">
        <v>2010</v>
      </c>
      <c r="J25" s="382">
        <v>2011</v>
      </c>
      <c r="K25" s="133"/>
      <c r="L25" s="133"/>
    </row>
    <row r="26" spans="1:12" ht="16.5">
      <c r="A26" s="355" t="s">
        <v>65</v>
      </c>
      <c r="B26" s="374">
        <v>20.9440435348397</v>
      </c>
      <c r="C26" s="374">
        <v>34.235888022028455</v>
      </c>
      <c r="D26" s="374">
        <v>28.218080824343904</v>
      </c>
      <c r="E26" s="374">
        <v>37.267417914565385</v>
      </c>
      <c r="F26" s="374">
        <v>26.557449309581134</v>
      </c>
      <c r="G26" s="375">
        <v>25.585549598166484</v>
      </c>
      <c r="H26" s="374">
        <v>30.645921059278898</v>
      </c>
      <c r="I26" s="374">
        <v>33.22218907393433</v>
      </c>
      <c r="J26" s="374">
        <v>26.352430330656922</v>
      </c>
      <c r="K26" s="133"/>
      <c r="L26" s="133"/>
    </row>
    <row r="27" spans="1:12" ht="16.5">
      <c r="A27" s="355" t="s">
        <v>64</v>
      </c>
      <c r="B27" s="374">
        <v>31.524632267102497</v>
      </c>
      <c r="C27" s="374">
        <v>38.30623961641185</v>
      </c>
      <c r="D27" s="374">
        <v>35.130357931948744</v>
      </c>
      <c r="E27" s="374">
        <v>46.58953145599336</v>
      </c>
      <c r="F27" s="374">
        <v>30.45198713042254</v>
      </c>
      <c r="G27" s="375">
        <v>31.997565001704015</v>
      </c>
      <c r="H27" s="374">
        <v>31.871065105837737</v>
      </c>
      <c r="I27" s="374">
        <v>38.90475237800774</v>
      </c>
      <c r="J27" s="374">
        <v>32.677695621068416</v>
      </c>
      <c r="K27" s="133"/>
      <c r="L27" s="133"/>
    </row>
    <row r="28" spans="1:12" ht="17.25" thickBot="1">
      <c r="A28" s="388" t="s">
        <v>0</v>
      </c>
      <c r="B28" s="389">
        <v>26.26946354074858</v>
      </c>
      <c r="C28" s="389">
        <v>36.21759429905394</v>
      </c>
      <c r="D28" s="389">
        <v>31.66056472240333</v>
      </c>
      <c r="E28" s="389">
        <v>41.835691352335274</v>
      </c>
      <c r="F28" s="389">
        <v>28.461040101327306</v>
      </c>
      <c r="G28" s="390">
        <v>28.755002786269984</v>
      </c>
      <c r="H28" s="389">
        <v>31.25638326164414</v>
      </c>
      <c r="I28" s="389">
        <v>36.01271814658021</v>
      </c>
      <c r="J28" s="389">
        <v>29.54603485478504</v>
      </c>
      <c r="K28" s="133"/>
      <c r="L28" s="133"/>
    </row>
    <row r="29" spans="1:12" ht="17.25" thickTop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6.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16.5" customHeight="1" thickBot="1">
      <c r="A31" s="513" t="s">
        <v>316</v>
      </c>
      <c r="B31" s="513"/>
      <c r="C31" s="513"/>
      <c r="D31" s="513"/>
      <c r="E31" s="513"/>
      <c r="F31" s="513"/>
      <c r="G31" s="513"/>
      <c r="H31" s="513"/>
      <c r="I31" s="513"/>
      <c r="J31" s="133"/>
      <c r="K31" s="133"/>
      <c r="L31" s="133"/>
    </row>
    <row r="32" spans="1:12" ht="21" customHeight="1" thickBot="1" thickTop="1">
      <c r="A32" s="381" t="s">
        <v>290</v>
      </c>
      <c r="B32" s="382">
        <v>2000</v>
      </c>
      <c r="C32" s="382">
        <v>2002</v>
      </c>
      <c r="D32" s="382">
        <v>2005</v>
      </c>
      <c r="E32" s="382">
        <v>2006</v>
      </c>
      <c r="F32" s="382">
        <v>2007</v>
      </c>
      <c r="G32" s="382">
        <v>2008</v>
      </c>
      <c r="H32" s="382">
        <v>2009</v>
      </c>
      <c r="I32" s="382">
        <v>2010</v>
      </c>
      <c r="J32" s="133"/>
      <c r="K32" s="133"/>
      <c r="L32" s="133"/>
    </row>
    <row r="33" spans="1:12" ht="16.5">
      <c r="A33" s="355" t="s">
        <v>312</v>
      </c>
      <c r="B33" s="374">
        <v>13.032130086393654</v>
      </c>
      <c r="C33" s="374">
        <v>6.7005444646098</v>
      </c>
      <c r="D33" s="374">
        <v>13.772929489914072</v>
      </c>
      <c r="E33" s="374">
        <v>10.602753898505506</v>
      </c>
      <c r="F33" s="374">
        <v>7.094492155985356</v>
      </c>
      <c r="G33" s="375">
        <v>4.927657979010174</v>
      </c>
      <c r="H33" s="374">
        <v>5.147453042869761</v>
      </c>
      <c r="I33" s="374">
        <v>5.369557263080864</v>
      </c>
      <c r="J33" s="133"/>
      <c r="K33" s="133"/>
      <c r="L33" s="133"/>
    </row>
    <row r="34" spans="1:12" ht="16.5">
      <c r="A34" s="355" t="s">
        <v>313</v>
      </c>
      <c r="B34" s="374">
        <v>12.87238583013231</v>
      </c>
      <c r="C34" s="374">
        <v>14.522139130881712</v>
      </c>
      <c r="D34" s="374">
        <v>18.99802674852006</v>
      </c>
      <c r="E34" s="374">
        <v>13.41755861828883</v>
      </c>
      <c r="F34" s="374">
        <v>13.766918772002004</v>
      </c>
      <c r="G34" s="375">
        <v>13.695341270607614</v>
      </c>
      <c r="H34" s="374">
        <v>10.840932525344215</v>
      </c>
      <c r="I34" s="374">
        <v>10.583409790058827</v>
      </c>
      <c r="J34" s="133"/>
      <c r="K34" s="133"/>
      <c r="L34" s="133"/>
    </row>
    <row r="35" spans="1:12" ht="16.5">
      <c r="A35" s="355" t="s">
        <v>314</v>
      </c>
      <c r="B35" s="374">
        <v>2.0110608345902463</v>
      </c>
      <c r="C35" s="374">
        <v>17.084733557369177</v>
      </c>
      <c r="D35" s="374">
        <v>34.58161532864419</v>
      </c>
      <c r="E35" s="374">
        <v>23.795242182679324</v>
      </c>
      <c r="F35" s="374">
        <v>24.162825069672436</v>
      </c>
      <c r="G35" s="375">
        <v>22.163847848014147</v>
      </c>
      <c r="H35" s="374">
        <v>20.57730418974524</v>
      </c>
      <c r="I35" s="374">
        <v>16.642188060968046</v>
      </c>
      <c r="J35" s="133"/>
      <c r="K35" s="133"/>
      <c r="L35" s="133"/>
    </row>
    <row r="36" spans="1:12" ht="16.5">
      <c r="A36" s="355" t="s">
        <v>315</v>
      </c>
      <c r="B36" s="374">
        <v>6.503662641061177</v>
      </c>
      <c r="C36" s="374">
        <v>1.1874032008260196</v>
      </c>
      <c r="D36" s="374">
        <v>16.779374471682164</v>
      </c>
      <c r="E36" s="374">
        <v>15.826260930063654</v>
      </c>
      <c r="F36" s="374">
        <v>11.516314787894537</v>
      </c>
      <c r="G36" s="375">
        <v>21.52692654218111</v>
      </c>
      <c r="H36" s="374">
        <v>10.414486992484434</v>
      </c>
      <c r="I36" s="374">
        <v>8.989682296455205</v>
      </c>
      <c r="J36" s="133"/>
      <c r="K36" s="133"/>
      <c r="L36" s="133"/>
    </row>
    <row r="37" spans="1:12" ht="17.25" thickBot="1">
      <c r="A37" s="388" t="s">
        <v>0</v>
      </c>
      <c r="B37" s="389">
        <v>10.876337907256891</v>
      </c>
      <c r="C37" s="389">
        <v>13.24748558683668</v>
      </c>
      <c r="D37" s="389">
        <v>22.032736761643694</v>
      </c>
      <c r="E37" s="389">
        <v>16.5658658789</v>
      </c>
      <c r="F37" s="389">
        <v>15.956675707731705</v>
      </c>
      <c r="G37" s="390">
        <v>14.9457389360274</v>
      </c>
      <c r="H37" s="389">
        <v>13.282738893778317</v>
      </c>
      <c r="I37" s="389">
        <v>11.861838087267298</v>
      </c>
      <c r="J37" s="133"/>
      <c r="K37" s="133"/>
      <c r="L37" s="133"/>
    </row>
    <row r="38" spans="1:12" ht="17.25" thickTop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</row>
    <row r="39" spans="1:12" ht="16.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ht="35.25" customHeight="1" thickBot="1">
      <c r="A40" s="513" t="s">
        <v>329</v>
      </c>
      <c r="B40" s="513"/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8" customHeight="1" thickTop="1">
      <c r="A41" s="386"/>
      <c r="B41" s="387">
        <v>2010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</row>
    <row r="42" spans="1:12" ht="16.5">
      <c r="A42" s="355" t="s">
        <v>65</v>
      </c>
      <c r="B42" s="374">
        <v>55.264508417521874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2" ht="16.5">
      <c r="A43" s="355" t="s">
        <v>64</v>
      </c>
      <c r="B43" s="374">
        <v>54.00036904905748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ht="17.25" thickBot="1">
      <c r="A44" s="388" t="s">
        <v>0</v>
      </c>
      <c r="B44" s="389">
        <v>54.749995117420845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17.25" thickTop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ht="16.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23.25" customHeight="1" thickBot="1">
      <c r="A47" s="513" t="s">
        <v>317</v>
      </c>
      <c r="B47" s="513"/>
      <c r="C47" s="513"/>
      <c r="D47" s="513"/>
      <c r="E47" s="513"/>
      <c r="F47" s="513"/>
      <c r="G47" s="513"/>
      <c r="H47" s="513"/>
      <c r="I47" s="513"/>
      <c r="J47" s="133"/>
      <c r="K47" s="133"/>
      <c r="L47" s="133"/>
    </row>
    <row r="48" spans="1:12" ht="15" customHeight="1" thickBot="1" thickTop="1">
      <c r="A48" s="381" t="s">
        <v>247</v>
      </c>
      <c r="B48" s="382">
        <v>2000</v>
      </c>
      <c r="C48" s="382">
        <v>2002</v>
      </c>
      <c r="D48" s="382">
        <v>2005</v>
      </c>
      <c r="E48" s="382">
        <v>2006</v>
      </c>
      <c r="F48" s="382">
        <v>2007</v>
      </c>
      <c r="G48" s="382">
        <v>2008</v>
      </c>
      <c r="H48" s="382">
        <v>2009</v>
      </c>
      <c r="I48" s="382">
        <v>2010</v>
      </c>
      <c r="J48" s="133"/>
      <c r="K48" s="133"/>
      <c r="L48" s="133"/>
    </row>
    <row r="49" spans="1:12" ht="16.5">
      <c r="A49" s="361" t="s">
        <v>318</v>
      </c>
      <c r="B49" s="374">
        <v>41.33807466090506</v>
      </c>
      <c r="C49" s="374">
        <v>58.16160042333019</v>
      </c>
      <c r="D49" s="374">
        <v>49.2727345023659</v>
      </c>
      <c r="E49" s="374">
        <v>58.87520601898245</v>
      </c>
      <c r="F49" s="376">
        <v>61.15644364953815</v>
      </c>
      <c r="G49" s="375">
        <v>48.89642717596451</v>
      </c>
      <c r="H49" s="377">
        <v>58.22794856474788</v>
      </c>
      <c r="I49" s="374">
        <v>59.835685529470304</v>
      </c>
      <c r="J49" s="133"/>
      <c r="K49" s="133"/>
      <c r="L49" s="133"/>
    </row>
    <row r="50" spans="1:12" ht="16.5">
      <c r="A50" s="359" t="s">
        <v>319</v>
      </c>
      <c r="B50" s="374">
        <v>2.647491297563318</v>
      </c>
      <c r="C50" s="374">
        <v>30.348218485418627</v>
      </c>
      <c r="D50" s="374">
        <v>5.861068034514295</v>
      </c>
      <c r="E50" s="374">
        <v>6.084316337215285</v>
      </c>
      <c r="F50" s="376">
        <v>5.3734929051111555</v>
      </c>
      <c r="G50" s="375">
        <v>8.53621348882414</v>
      </c>
      <c r="H50" s="377">
        <v>5.1256764757526545</v>
      </c>
      <c r="I50" s="374">
        <v>8.009340932736238</v>
      </c>
      <c r="J50" s="133"/>
      <c r="K50" s="133"/>
      <c r="L50" s="133"/>
    </row>
    <row r="51" spans="1:12" ht="16.5">
      <c r="A51" s="364" t="s">
        <v>320</v>
      </c>
      <c r="B51" s="374">
        <v>31.1449705917657</v>
      </c>
      <c r="C51" s="374">
        <v>1.2038452492944498</v>
      </c>
      <c r="D51" s="374">
        <v>27.30048908505308</v>
      </c>
      <c r="E51" s="374">
        <v>27.15067350256345</v>
      </c>
      <c r="F51" s="376">
        <v>24.09282024739624</v>
      </c>
      <c r="G51" s="375">
        <v>25.638699589886908</v>
      </c>
      <c r="H51" s="377">
        <v>24.705744582134457</v>
      </c>
      <c r="I51" s="374">
        <v>24.28699054598091</v>
      </c>
      <c r="J51" s="133"/>
      <c r="K51" s="133"/>
      <c r="L51" s="133"/>
    </row>
    <row r="52" spans="1:12" ht="16.5">
      <c r="A52" s="364" t="s">
        <v>321</v>
      </c>
      <c r="B52" s="374">
        <v>10.962819589485056</v>
      </c>
      <c r="C52" s="374">
        <v>8.194673095014112</v>
      </c>
      <c r="D52" s="374">
        <v>14.616088114835579</v>
      </c>
      <c r="E52" s="374">
        <v>5.890495220131281</v>
      </c>
      <c r="F52" s="378">
        <v>7.6280745633760345</v>
      </c>
      <c r="G52" s="375">
        <v>14.911797693273984</v>
      </c>
      <c r="H52" s="377">
        <v>9.158567499234</v>
      </c>
      <c r="I52" s="374">
        <v>3.824580449631339</v>
      </c>
      <c r="J52" s="133"/>
      <c r="K52" s="133"/>
      <c r="L52" s="133"/>
    </row>
    <row r="53" spans="1:12" ht="39" thickBot="1">
      <c r="A53" s="394" t="s">
        <v>322</v>
      </c>
      <c r="B53" s="392">
        <v>13.906643860280878</v>
      </c>
      <c r="C53" s="392">
        <v>2.0916627469426152</v>
      </c>
      <c r="D53" s="392">
        <v>2.9496202632311426</v>
      </c>
      <c r="E53" s="392">
        <v>1.9993089211075197</v>
      </c>
      <c r="F53" s="395">
        <v>1.7491686345784148</v>
      </c>
      <c r="G53" s="393">
        <v>2.016862052050462</v>
      </c>
      <c r="H53" s="396">
        <v>2.7820628781309997</v>
      </c>
      <c r="I53" s="392">
        <v>4.04340254218121</v>
      </c>
      <c r="J53" s="133"/>
      <c r="K53" s="133"/>
      <c r="L53" s="133"/>
    </row>
    <row r="54" spans="1:12" ht="17.25" thickTop="1">
      <c r="A54" s="360"/>
      <c r="B54" s="356"/>
      <c r="C54" s="356"/>
      <c r="D54" s="356"/>
      <c r="E54" s="356"/>
      <c r="F54" s="362"/>
      <c r="G54" s="358"/>
      <c r="H54" s="363"/>
      <c r="I54" s="356"/>
      <c r="L54" s="133"/>
    </row>
    <row r="55" spans="1:12" ht="16.5">
      <c r="A55" s="133"/>
      <c r="B55" s="133"/>
      <c r="C55" s="133"/>
      <c r="D55" s="133"/>
      <c r="E55" s="133"/>
      <c r="F55" s="133"/>
      <c r="G55" s="133"/>
      <c r="H55" s="133"/>
      <c r="I55" s="133"/>
      <c r="L55" s="133"/>
    </row>
    <row r="56" spans="1:12" ht="23.25" customHeight="1" thickBot="1">
      <c r="A56" s="513" t="s">
        <v>330</v>
      </c>
      <c r="B56" s="513"/>
      <c r="C56" s="513"/>
      <c r="D56" s="513"/>
      <c r="E56" s="513"/>
      <c r="F56" s="513"/>
      <c r="G56" s="513"/>
      <c r="H56" s="513"/>
      <c r="I56" s="513"/>
      <c r="L56" s="133"/>
    </row>
    <row r="57" spans="1:12" ht="15" customHeight="1" thickBot="1" thickTop="1">
      <c r="A57" s="381"/>
      <c r="B57" s="382">
        <v>2000</v>
      </c>
      <c r="C57" s="382">
        <v>2002</v>
      </c>
      <c r="D57" s="382">
        <v>2005</v>
      </c>
      <c r="E57" s="382">
        <v>2006</v>
      </c>
      <c r="F57" s="382">
        <v>2007</v>
      </c>
      <c r="G57" s="382">
        <v>2008</v>
      </c>
      <c r="H57" s="382">
        <v>2009</v>
      </c>
      <c r="I57" s="382">
        <v>2010</v>
      </c>
      <c r="L57" s="133"/>
    </row>
    <row r="58" spans="1:12" ht="16.5">
      <c r="A58" s="355" t="s">
        <v>65</v>
      </c>
      <c r="B58" s="374">
        <v>29.87780295552806</v>
      </c>
      <c r="C58" s="374">
        <v>33.05806243359201</v>
      </c>
      <c r="D58" s="374">
        <v>28.572064915588946</v>
      </c>
      <c r="E58" s="374">
        <v>32.53082507233979</v>
      </c>
      <c r="F58" s="376">
        <v>25.29637655647526</v>
      </c>
      <c r="G58" s="374">
        <v>27.674870090475956</v>
      </c>
      <c r="H58" s="374">
        <v>16.824495747429093</v>
      </c>
      <c r="I58" s="374">
        <v>21.689217239538767</v>
      </c>
      <c r="L58" s="133"/>
    </row>
    <row r="59" spans="1:12" ht="16.5">
      <c r="A59" s="355" t="s">
        <v>64</v>
      </c>
      <c r="B59" s="374">
        <v>56.44443720157098</v>
      </c>
      <c r="C59" s="374">
        <v>45.0545719136551</v>
      </c>
      <c r="D59" s="374">
        <v>35.12398109459552</v>
      </c>
      <c r="E59" s="374">
        <v>39.63295163729253</v>
      </c>
      <c r="F59" s="376">
        <v>35.56842373221431</v>
      </c>
      <c r="G59" s="374">
        <v>35.26526019613536</v>
      </c>
      <c r="H59" s="374">
        <v>29.81151140860336</v>
      </c>
      <c r="I59" s="374">
        <v>40.692808693011166</v>
      </c>
      <c r="L59" s="133"/>
    </row>
    <row r="60" spans="1:12" ht="17.25" thickBot="1">
      <c r="A60" s="391" t="s">
        <v>0</v>
      </c>
      <c r="B60" s="392">
        <v>42.10779018125075</v>
      </c>
      <c r="C60" s="392">
        <v>38.50553613909366</v>
      </c>
      <c r="D60" s="392">
        <v>31.610450473427488</v>
      </c>
      <c r="E60" s="392">
        <v>35.172411471384976</v>
      </c>
      <c r="F60" s="395">
        <v>29.242850669671732</v>
      </c>
      <c r="G60" s="392">
        <v>31.85153186089151</v>
      </c>
      <c r="H60" s="392">
        <v>22.79464292458133</v>
      </c>
      <c r="I60" s="392">
        <v>28.04164763081158</v>
      </c>
      <c r="L60" s="133"/>
    </row>
    <row r="61" spans="1:12" ht="17.25" thickTop="1">
      <c r="A61" s="133"/>
      <c r="B61" s="133"/>
      <c r="C61" s="133"/>
      <c r="D61" s="133"/>
      <c r="E61" s="133"/>
      <c r="F61" s="133"/>
      <c r="G61" s="133"/>
      <c r="H61" s="133"/>
      <c r="I61" s="133"/>
      <c r="L61" s="133"/>
    </row>
    <row r="62" spans="1:12" ht="16.5">
      <c r="A62" s="365"/>
      <c r="B62" s="365"/>
      <c r="C62" s="365"/>
      <c r="D62" s="365"/>
      <c r="E62" s="365"/>
      <c r="F62" s="365"/>
      <c r="G62" s="365"/>
      <c r="H62" s="365"/>
      <c r="I62" s="365"/>
      <c r="L62" s="133"/>
    </row>
    <row r="63" spans="1:12" ht="29.25" customHeight="1" thickBot="1">
      <c r="A63" s="513" t="s">
        <v>323</v>
      </c>
      <c r="B63" s="513"/>
      <c r="C63" s="513"/>
      <c r="D63" s="513"/>
      <c r="E63" s="513"/>
      <c r="F63" s="513"/>
      <c r="G63" s="513"/>
      <c r="H63" s="513"/>
      <c r="I63" s="513"/>
      <c r="L63" s="369"/>
    </row>
    <row r="64" spans="1:12" ht="15" customHeight="1" thickBot="1" thickTop="1">
      <c r="A64" s="381"/>
      <c r="B64" s="382">
        <v>2000</v>
      </c>
      <c r="C64" s="382">
        <v>2002</v>
      </c>
      <c r="D64" s="382">
        <v>2005</v>
      </c>
      <c r="E64" s="382">
        <v>2006</v>
      </c>
      <c r="F64" s="382">
        <v>2007</v>
      </c>
      <c r="G64" s="382">
        <v>2008</v>
      </c>
      <c r="H64" s="382">
        <v>2009</v>
      </c>
      <c r="I64" s="382">
        <v>2010</v>
      </c>
      <c r="L64" s="365"/>
    </row>
    <row r="65" spans="1:12" ht="15">
      <c r="A65" s="355" t="s">
        <v>65</v>
      </c>
      <c r="B65" s="374">
        <v>49.885482316890176</v>
      </c>
      <c r="C65" s="374">
        <v>61.03309929789368</v>
      </c>
      <c r="D65" s="374">
        <v>50.66318728807925</v>
      </c>
      <c r="E65" s="374">
        <v>52.459587188653934</v>
      </c>
      <c r="F65" s="376">
        <v>62.038518746896045</v>
      </c>
      <c r="G65" s="374">
        <v>68.14432771610828</v>
      </c>
      <c r="H65" s="376">
        <v>78.5061583430587</v>
      </c>
      <c r="I65" s="374">
        <v>70.08288960860735</v>
      </c>
      <c r="L65" s="366"/>
    </row>
    <row r="66" spans="1:12" ht="16.5">
      <c r="A66" s="355" t="s">
        <v>64</v>
      </c>
      <c r="B66" s="374">
        <v>36.814372104537256</v>
      </c>
      <c r="C66" s="374">
        <v>54.974567650050865</v>
      </c>
      <c r="D66" s="374">
        <v>49.10013507100354</v>
      </c>
      <c r="E66" s="374">
        <v>40.04857040997118</v>
      </c>
      <c r="F66" s="376">
        <v>50.42247693359916</v>
      </c>
      <c r="G66" s="374">
        <v>55.64553253999147</v>
      </c>
      <c r="H66" s="374">
        <v>67.11317108641028</v>
      </c>
      <c r="I66" s="374">
        <v>66.5659830780916</v>
      </c>
      <c r="L66" s="370"/>
    </row>
    <row r="67" spans="1:12" ht="15.75" thickBot="1">
      <c r="A67" s="391" t="s">
        <v>0</v>
      </c>
      <c r="B67" s="392">
        <v>43.718244996370856</v>
      </c>
      <c r="C67" s="392">
        <v>58.30044966504543</v>
      </c>
      <c r="D67" s="392">
        <v>49.95960912052117</v>
      </c>
      <c r="E67" s="392">
        <v>46.27801871007098</v>
      </c>
      <c r="F67" s="395">
        <v>56.378568214132784</v>
      </c>
      <c r="G67" s="392">
        <v>62.439279832508696</v>
      </c>
      <c r="H67" s="395">
        <v>73.26878799684778</v>
      </c>
      <c r="I67" s="392">
        <v>68.54519195866575</v>
      </c>
      <c r="L67" s="356"/>
    </row>
    <row r="68" spans="1:12" ht="17.25" thickTop="1">
      <c r="A68" s="133"/>
      <c r="B68" s="133"/>
      <c r="C68" s="133"/>
      <c r="D68" s="133"/>
      <c r="E68" s="133"/>
      <c r="F68" s="133"/>
      <c r="G68" s="133"/>
      <c r="H68" s="133"/>
      <c r="I68" s="133"/>
      <c r="L68" s="356"/>
    </row>
    <row r="69" spans="1:12" ht="16.5">
      <c r="A69" s="369"/>
      <c r="B69" s="369"/>
      <c r="C69" s="369"/>
      <c r="D69" s="369"/>
      <c r="E69" s="369"/>
      <c r="F69" s="133"/>
      <c r="G69" s="133"/>
      <c r="H69" s="133"/>
      <c r="I69" s="133"/>
      <c r="L69" s="133"/>
    </row>
    <row r="70" spans="1:12" ht="33.75" customHeight="1" thickBot="1">
      <c r="A70" s="513" t="s">
        <v>324</v>
      </c>
      <c r="B70" s="513"/>
      <c r="C70" s="513"/>
      <c r="D70" s="513"/>
      <c r="E70" s="513"/>
      <c r="F70" s="133"/>
      <c r="G70" s="133"/>
      <c r="H70" s="133"/>
      <c r="I70" s="133"/>
      <c r="L70" s="133"/>
    </row>
    <row r="71" spans="1:12" ht="18" customHeight="1" thickBot="1" thickTop="1">
      <c r="A71" s="383"/>
      <c r="B71" s="384">
        <v>2005</v>
      </c>
      <c r="C71" s="384">
        <v>2007</v>
      </c>
      <c r="D71" s="384">
        <v>2009</v>
      </c>
      <c r="E71" s="384">
        <v>2010</v>
      </c>
      <c r="F71" s="133"/>
      <c r="G71" s="133"/>
      <c r="H71" s="133"/>
      <c r="I71" s="133"/>
      <c r="L71" s="133"/>
    </row>
    <row r="72" spans="1:12" ht="16.5">
      <c r="A72" s="355" t="s">
        <v>65</v>
      </c>
      <c r="B72" s="380">
        <v>23.92074403558431</v>
      </c>
      <c r="C72" s="380">
        <v>16.135445546245766</v>
      </c>
      <c r="D72" s="380">
        <v>16.05662449735439</v>
      </c>
      <c r="E72" s="380">
        <v>21.331041257367385</v>
      </c>
      <c r="F72" s="133"/>
      <c r="G72" s="133"/>
      <c r="H72" s="133"/>
      <c r="I72" s="133"/>
      <c r="J72" s="133"/>
      <c r="K72" s="133"/>
      <c r="L72" s="133"/>
    </row>
    <row r="73" spans="1:12" ht="16.5">
      <c r="A73" s="355" t="s">
        <v>64</v>
      </c>
      <c r="B73" s="374">
        <v>39.47956462192749</v>
      </c>
      <c r="C73" s="374">
        <v>28.60477846272808</v>
      </c>
      <c r="D73" s="374">
        <v>24.77855332510505</v>
      </c>
      <c r="E73" s="374">
        <v>32.14400390449402</v>
      </c>
      <c r="F73" s="133"/>
      <c r="G73" s="133"/>
      <c r="H73" s="133"/>
      <c r="I73" s="133"/>
      <c r="J73" s="133"/>
      <c r="K73" s="133"/>
      <c r="L73" s="133"/>
    </row>
    <row r="74" spans="1:12" ht="17.25" thickBot="1">
      <c r="A74" s="388" t="s">
        <v>0</v>
      </c>
      <c r="B74" s="389">
        <v>31.215027977617904</v>
      </c>
      <c r="C74" s="389">
        <v>21.41306203551483</v>
      </c>
      <c r="D74" s="389">
        <v>20.05555674038351</v>
      </c>
      <c r="E74" s="389">
        <v>26.017065663284335</v>
      </c>
      <c r="F74" s="133"/>
      <c r="G74" s="133"/>
      <c r="H74" s="133"/>
      <c r="I74" s="133"/>
      <c r="J74" s="133"/>
      <c r="K74" s="133"/>
      <c r="L74" s="133"/>
    </row>
    <row r="75" spans="1:12" ht="17.25" thickTop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</row>
    <row r="76" spans="1:12" ht="16.5">
      <c r="A76" s="133"/>
      <c r="B76" s="369"/>
      <c r="C76" s="369"/>
      <c r="D76" s="369"/>
      <c r="E76" s="369"/>
      <c r="F76" s="133"/>
      <c r="G76" s="133"/>
      <c r="H76" s="133"/>
      <c r="I76" s="133"/>
      <c r="J76" s="133"/>
      <c r="K76" s="133"/>
      <c r="L76" s="133"/>
    </row>
    <row r="77" spans="1:12" ht="45" customHeight="1" thickBot="1">
      <c r="A77" s="513" t="s">
        <v>325</v>
      </c>
      <c r="B77" s="513"/>
      <c r="C77" s="513"/>
      <c r="D77" s="513"/>
      <c r="E77" s="513"/>
      <c r="F77" s="133"/>
      <c r="G77" s="133"/>
      <c r="H77" s="133"/>
      <c r="I77" s="133"/>
      <c r="J77" s="133"/>
      <c r="K77" s="133"/>
      <c r="L77" s="133"/>
    </row>
    <row r="78" spans="1:12" ht="18" thickBot="1" thickTop="1">
      <c r="A78" s="381"/>
      <c r="B78" s="382">
        <v>2005</v>
      </c>
      <c r="C78" s="382">
        <v>2007</v>
      </c>
      <c r="D78" s="382">
        <v>2009</v>
      </c>
      <c r="E78" s="382">
        <v>2010</v>
      </c>
      <c r="F78" s="133"/>
      <c r="G78" s="133"/>
      <c r="H78" s="133"/>
      <c r="I78" s="133"/>
      <c r="J78" s="133"/>
      <c r="K78" s="133"/>
      <c r="L78" s="133"/>
    </row>
    <row r="79" spans="1:12" ht="16.5">
      <c r="A79" s="355" t="s">
        <v>65</v>
      </c>
      <c r="B79" s="380">
        <v>54.209462191670035</v>
      </c>
      <c r="C79" s="380">
        <v>61.21063428390785</v>
      </c>
      <c r="D79" s="380">
        <v>49.97582852573545</v>
      </c>
      <c r="E79" s="380">
        <v>37.39685658153242</v>
      </c>
      <c r="F79" s="133"/>
      <c r="G79" s="133"/>
      <c r="H79" s="133"/>
      <c r="I79" s="133"/>
      <c r="J79" s="133"/>
      <c r="K79" s="133"/>
      <c r="L79" s="133"/>
    </row>
    <row r="80" spans="1:12" ht="16.5">
      <c r="A80" s="355" t="s">
        <v>64</v>
      </c>
      <c r="B80" s="374">
        <v>42.797159950983925</v>
      </c>
      <c r="C80" s="374">
        <v>56.771478879998085</v>
      </c>
      <c r="D80" s="374">
        <v>47.3839928355438</v>
      </c>
      <c r="E80" s="374">
        <v>37.67579855893345</v>
      </c>
      <c r="F80" s="133"/>
      <c r="G80" s="133"/>
      <c r="H80" s="133"/>
      <c r="I80" s="133"/>
      <c r="J80" s="133"/>
      <c r="K80" s="133"/>
      <c r="L80" s="133"/>
    </row>
    <row r="81" spans="1:12" ht="17.25" thickBot="1">
      <c r="A81" s="397" t="s">
        <v>0</v>
      </c>
      <c r="B81" s="398">
        <v>48.88259605081892</v>
      </c>
      <c r="C81" s="398">
        <v>59.33177196504763</v>
      </c>
      <c r="D81" s="398">
        <v>48.78749329452409</v>
      </c>
      <c r="E81" s="398">
        <v>37.517741944461456</v>
      </c>
      <c r="F81" s="133"/>
      <c r="G81" s="133"/>
      <c r="H81" s="133"/>
      <c r="I81" s="133"/>
      <c r="J81" s="133"/>
      <c r="K81" s="133"/>
      <c r="L81" s="133"/>
    </row>
    <row r="82" spans="1:12" ht="17.25" thickTop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1:12" ht="16.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1:12" ht="33.75" customHeight="1" thickBot="1">
      <c r="A84" s="513" t="s">
        <v>326</v>
      </c>
      <c r="B84" s="513"/>
      <c r="C84" s="513"/>
      <c r="D84" s="513"/>
      <c r="E84" s="513"/>
      <c r="F84" s="513"/>
      <c r="G84" s="513"/>
      <c r="H84" s="513"/>
      <c r="I84" s="513"/>
      <c r="J84" s="133"/>
      <c r="K84" s="133"/>
      <c r="L84" s="133"/>
    </row>
    <row r="85" spans="1:12" ht="17.25" customHeight="1" thickBot="1" thickTop="1">
      <c r="A85" s="385"/>
      <c r="B85" s="385">
        <v>2000</v>
      </c>
      <c r="C85" s="385">
        <v>2002</v>
      </c>
      <c r="D85" s="385">
        <v>2005</v>
      </c>
      <c r="E85" s="385">
        <v>2006</v>
      </c>
      <c r="F85" s="385">
        <v>2007</v>
      </c>
      <c r="G85" s="385">
        <v>2008</v>
      </c>
      <c r="H85" s="385">
        <v>2009</v>
      </c>
      <c r="I85" s="385">
        <v>2010</v>
      </c>
      <c r="J85" s="371"/>
      <c r="K85" s="133"/>
      <c r="L85" s="133"/>
    </row>
    <row r="86" spans="1:12" ht="16.5">
      <c r="A86" s="367" t="s">
        <v>327</v>
      </c>
      <c r="B86" s="379">
        <v>40.64493267186393</v>
      </c>
      <c r="C86" s="379">
        <v>42.384050856201426</v>
      </c>
      <c r="D86" s="379">
        <v>54.598931368644635</v>
      </c>
      <c r="E86" s="379">
        <v>48.3674362322165</v>
      </c>
      <c r="F86" s="379">
        <v>46.73999369178734</v>
      </c>
      <c r="G86" s="379">
        <v>44.385046739204356</v>
      </c>
      <c r="H86" s="379">
        <v>42.35020334095847</v>
      </c>
      <c r="I86" s="379">
        <v>43.57231228396873</v>
      </c>
      <c r="J86" s="133"/>
      <c r="K86" s="371"/>
      <c r="L86" s="371"/>
    </row>
    <row r="87" spans="1:12" ht="16.5">
      <c r="A87" s="368" t="s">
        <v>328</v>
      </c>
      <c r="B87" s="374">
        <v>43.84551748160404</v>
      </c>
      <c r="C87" s="374">
        <v>38.66543702028917</v>
      </c>
      <c r="D87" s="374">
        <v>57.97530121488611</v>
      </c>
      <c r="E87" s="374">
        <v>49.05095281817113</v>
      </c>
      <c r="F87" s="374">
        <v>41.91322401562357</v>
      </c>
      <c r="G87" s="374">
        <v>41.24807599431622</v>
      </c>
      <c r="H87" s="374">
        <v>37.27354876348094</v>
      </c>
      <c r="I87" s="374">
        <v>39.95624574113259</v>
      </c>
      <c r="J87" s="133"/>
      <c r="K87" s="133"/>
      <c r="L87" s="133"/>
    </row>
    <row r="88" spans="1:12" ht="17.25" thickBot="1">
      <c r="A88" s="399" t="s">
        <v>0</v>
      </c>
      <c r="B88" s="389">
        <v>41.82152861144458</v>
      </c>
      <c r="C88" s="389">
        <v>41.050104049943975</v>
      </c>
      <c r="D88" s="389">
        <v>55.71910915955625</v>
      </c>
      <c r="E88" s="389">
        <v>48.62112010587597</v>
      </c>
      <c r="F88" s="389">
        <v>45.28037084489929</v>
      </c>
      <c r="G88" s="389">
        <v>43.17243924990436</v>
      </c>
      <c r="H88" s="389">
        <v>40.96975765378987</v>
      </c>
      <c r="I88" s="389">
        <v>42.623675742807144</v>
      </c>
      <c r="J88" s="133"/>
      <c r="K88" s="133"/>
      <c r="L88" s="133"/>
    </row>
    <row r="89" spans="1:12" ht="17.25" thickTop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</row>
    <row r="90" spans="1:12" ht="16.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</row>
    <row r="93" ht="15.75" customHeight="1"/>
    <row r="94" ht="16.5" customHeight="1"/>
    <row r="106" ht="15" customHeight="1"/>
    <row r="120" spans="1:12" ht="16.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</row>
    <row r="121" spans="1:12" ht="16.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</row>
    <row r="122" spans="1:12" ht="16.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</row>
    <row r="123" spans="1:12" ht="16.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</row>
    <row r="124" spans="1:12" ht="16.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</row>
    <row r="125" spans="1:12" ht="16.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</row>
    <row r="126" spans="1:12" ht="16.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</row>
    <row r="127" spans="1:12" ht="16.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</row>
    <row r="128" spans="1:12" ht="16.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1:12" ht="16.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</row>
    <row r="130" spans="1:12" ht="16.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</row>
    <row r="131" spans="1:12" ht="16.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</row>
    <row r="132" spans="1:12" ht="16.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</row>
    <row r="133" spans="1:12" ht="16.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</row>
    <row r="134" spans="1:12" ht="16.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1:12" ht="16.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</row>
    <row r="136" spans="1:12" ht="16.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</row>
    <row r="137" spans="1:12" ht="16.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</row>
    <row r="138" spans="1:12" ht="16.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</row>
    <row r="139" spans="1:12" ht="16.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</row>
    <row r="140" spans="1:12" ht="16.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</row>
    <row r="141" spans="1:12" ht="16.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</row>
    <row r="142" spans="1:12" ht="16.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</row>
    <row r="143" spans="1:12" ht="16.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</row>
    <row r="144" spans="1:12" ht="16.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</row>
    <row r="145" spans="1:12" ht="16.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</row>
    <row r="146" spans="1:12" ht="16.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</row>
    <row r="147" spans="1:12" ht="16.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</row>
    <row r="148" spans="1:12" ht="16.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</row>
    <row r="149" spans="1:12" ht="16.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</row>
    <row r="150" spans="1:12" ht="16.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1:12" ht="16.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</row>
    <row r="152" spans="1:12" ht="16.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</row>
    <row r="153" spans="1:12" ht="16.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</row>
    <row r="154" spans="1:12" ht="16.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</row>
    <row r="155" spans="1:12" ht="16.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</row>
    <row r="156" spans="1:12" ht="16.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</row>
    <row r="157" spans="1:12" ht="16.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</row>
    <row r="158" spans="1:12" ht="16.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</row>
    <row r="159" spans="1:12" ht="16.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</row>
    <row r="160" spans="1:12" ht="16.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</row>
    <row r="161" spans="1:12" ht="16.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</row>
    <row r="162" spans="1:12" ht="16.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</row>
    <row r="163" spans="1:12" ht="16.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</row>
    <row r="164" spans="1:12" ht="16.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</row>
    <row r="165" spans="1:12" ht="16.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</row>
    <row r="166" spans="1:12" ht="16.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67" spans="1:12" ht="16.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</row>
    <row r="168" spans="1:12" ht="16.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</row>
    <row r="169" spans="1:12" ht="16.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</row>
    <row r="170" spans="1:12" ht="16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</row>
    <row r="171" spans="1:12" ht="16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</row>
    <row r="172" spans="1:12" ht="16.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</row>
    <row r="173" spans="1:12" ht="16.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</row>
    <row r="174" spans="1:12" ht="16.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</row>
    <row r="175" spans="1:12" ht="16.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</row>
    <row r="176" spans="1:12" ht="16.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</row>
    <row r="177" spans="1:12" ht="16.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</row>
    <row r="178" spans="1:12" ht="16.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</row>
    <row r="179" spans="1:12" ht="16.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</row>
    <row r="180" spans="1:12" ht="16.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</row>
    <row r="181" spans="1:12" ht="16.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</row>
    <row r="182" spans="1:12" ht="16.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</row>
    <row r="183" spans="1:12" ht="16.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</row>
    <row r="184" spans="1:12" ht="16.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</row>
    <row r="185" spans="1:12" ht="16.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</row>
    <row r="186" spans="1:12" ht="16.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</row>
    <row r="187" spans="1:12" ht="16.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</row>
    <row r="188" spans="1:12" ht="16.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</row>
    <row r="189" spans="1:12" ht="16.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</row>
    <row r="190" spans="1:12" ht="16.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</row>
    <row r="191" spans="1:12" ht="16.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</row>
    <row r="192" spans="1:12" ht="16.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</row>
    <row r="193" spans="1:12" ht="16.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</row>
    <row r="194" spans="1:12" ht="16.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</row>
    <row r="195" spans="1:12" ht="16.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</row>
    <row r="196" spans="1:12" ht="16.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</row>
    <row r="197" spans="1:12" ht="16.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</row>
    <row r="198" spans="1:12" ht="16.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</row>
    <row r="199" spans="1:12" ht="16.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</row>
    <row r="200" spans="1:12" ht="16.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</row>
    <row r="201" spans="1:12" ht="16.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</row>
    <row r="202" spans="1:12" ht="16.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</row>
    <row r="203" spans="1:12" ht="16.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</row>
    <row r="204" spans="1:12" ht="16.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</row>
    <row r="205" spans="1:12" ht="16.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</row>
    <row r="206" spans="1:12" ht="16.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</row>
    <row r="207" spans="1:12" ht="16.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</row>
    <row r="208" spans="1:12" ht="16.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</row>
    <row r="209" spans="1:12" ht="16.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</row>
    <row r="210" spans="1:12" ht="16.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</row>
    <row r="211" spans="1:12" ht="16.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</row>
    <row r="212" spans="1:12" ht="16.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</row>
    <row r="213" spans="1:12" ht="16.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</row>
    <row r="214" spans="1:12" ht="16.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</row>
    <row r="215" spans="1:12" ht="16.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</row>
    <row r="216" spans="1:12" ht="16.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</row>
    <row r="217" spans="1:12" ht="16.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</row>
    <row r="218" spans="1:12" ht="16.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</row>
    <row r="219" spans="1:12" ht="16.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</row>
    <row r="220" spans="1:12" ht="16.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</row>
    <row r="221" spans="1:12" ht="16.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</row>
    <row r="222" spans="1:12" ht="16.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</row>
    <row r="223" spans="1:12" ht="16.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</row>
    <row r="224" spans="1:12" ht="16.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</row>
    <row r="225" spans="1:12" ht="16.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</row>
    <row r="226" spans="1:12" ht="16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</row>
    <row r="227" spans="1:12" ht="16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</row>
    <row r="228" spans="1:12" ht="16.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</row>
    <row r="229" spans="1:12" ht="16.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</row>
    <row r="230" spans="1:12" ht="16.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</row>
    <row r="231" spans="1:12" ht="16.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</row>
    <row r="232" spans="1:12" ht="16.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</row>
    <row r="233" spans="1:12" ht="16.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</row>
    <row r="234" spans="1:12" ht="16.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</row>
    <row r="235" spans="1:12" ht="16.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</row>
    <row r="236" spans="1:12" ht="16.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</row>
    <row r="237" spans="1:12" ht="16.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</row>
    <row r="238" spans="11:12" ht="16.5">
      <c r="K238" s="133"/>
      <c r="L238" s="133"/>
    </row>
  </sheetData>
  <sheetProtection/>
  <mergeCells count="12">
    <mergeCell ref="A3:J3"/>
    <mergeCell ref="A17:J17"/>
    <mergeCell ref="A40:B40"/>
    <mergeCell ref="A70:E70"/>
    <mergeCell ref="A47:I47"/>
    <mergeCell ref="A31:I31"/>
    <mergeCell ref="A63:I63"/>
    <mergeCell ref="A56:I56"/>
    <mergeCell ref="A77:E77"/>
    <mergeCell ref="A84:I84"/>
    <mergeCell ref="A10:J10"/>
    <mergeCell ref="A24:J2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26.7109375" style="0" customWidth="1"/>
  </cols>
  <sheetData>
    <row r="2" ht="15" customHeight="1"/>
    <row r="32" ht="1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I4" sqref="I4"/>
    </sheetView>
  </sheetViews>
  <sheetFormatPr defaultColWidth="9.140625" defaultRowHeight="15"/>
  <cols>
    <col min="1" max="1" width="16.7109375" style="0" customWidth="1"/>
    <col min="2" max="2" width="16.8515625" style="0" customWidth="1"/>
    <col min="3" max="3" width="19.57421875" style="0" customWidth="1"/>
    <col min="4" max="5" width="20.421875" style="0" customWidth="1"/>
    <col min="6" max="6" width="18.8515625" style="0" customWidth="1"/>
  </cols>
  <sheetData>
    <row r="1" spans="1:6" ht="33" customHeight="1">
      <c r="A1" s="414" t="s">
        <v>59</v>
      </c>
      <c r="B1" s="414"/>
      <c r="C1" s="414"/>
      <c r="D1" s="414"/>
      <c r="E1" s="414"/>
      <c r="F1" s="414"/>
    </row>
    <row r="2" spans="1:7" ht="30.75" customHeight="1">
      <c r="A2" s="38"/>
      <c r="B2" s="49" t="s">
        <v>32</v>
      </c>
      <c r="C2" s="49" t="s">
        <v>31</v>
      </c>
      <c r="D2" s="49" t="s">
        <v>33</v>
      </c>
      <c r="E2" s="49" t="s">
        <v>62</v>
      </c>
      <c r="F2" s="50" t="s">
        <v>35</v>
      </c>
      <c r="G2" s="36"/>
    </row>
    <row r="3" spans="1:9" ht="22.5" customHeight="1" thickBot="1">
      <c r="A3" s="41" t="s">
        <v>18</v>
      </c>
      <c r="B3" s="42">
        <v>248280</v>
      </c>
      <c r="C3" s="42">
        <v>243403</v>
      </c>
      <c r="D3" s="42">
        <v>491683</v>
      </c>
      <c r="E3" s="42" t="s">
        <v>37</v>
      </c>
      <c r="F3" s="51">
        <f>+B3/C3</f>
        <v>1.0200367292104042</v>
      </c>
      <c r="I3">
        <f>+B3*100/D3</f>
        <v>50.49594962608022</v>
      </c>
    </row>
    <row r="4" spans="1:6" ht="20.25" customHeight="1" thickBot="1">
      <c r="A4" s="43" t="s">
        <v>38</v>
      </c>
      <c r="B4" s="44">
        <f>+D4-C4</f>
        <v>25217</v>
      </c>
      <c r="C4" s="44">
        <v>25341</v>
      </c>
      <c r="D4" s="44">
        <v>50558</v>
      </c>
      <c r="E4" s="45">
        <f>+D4*100/D$3</f>
        <v>10.28264145801258</v>
      </c>
      <c r="F4" s="46">
        <f aca="true" t="shared" si="0" ref="F4:F23">+B4/C4</f>
        <v>0.9951067440116806</v>
      </c>
    </row>
    <row r="5" spans="1:9" ht="20.25" customHeight="1" thickBot="1">
      <c r="A5" s="47" t="s">
        <v>39</v>
      </c>
      <c r="B5" s="44">
        <f aca="true" t="shared" si="1" ref="B5:B23">+D5-C5</f>
        <v>25040</v>
      </c>
      <c r="C5" s="44">
        <v>25168</v>
      </c>
      <c r="D5" s="44">
        <v>50208</v>
      </c>
      <c r="E5" s="45">
        <f aca="true" t="shared" si="2" ref="E5:E23">+D5*100/D$3</f>
        <v>10.211457382093748</v>
      </c>
      <c r="F5" s="46">
        <f t="shared" si="0"/>
        <v>0.9949141767323586</v>
      </c>
      <c r="I5" s="224"/>
    </row>
    <row r="6" spans="1:8" ht="22.5" customHeight="1" thickBot="1">
      <c r="A6" s="47" t="s">
        <v>40</v>
      </c>
      <c r="B6" s="44">
        <f t="shared" si="1"/>
        <v>27361</v>
      </c>
      <c r="C6" s="44">
        <v>27864</v>
      </c>
      <c r="D6" s="44">
        <v>55225</v>
      </c>
      <c r="E6" s="45">
        <f t="shared" si="2"/>
        <v>11.231830264621717</v>
      </c>
      <c r="F6" s="46">
        <f t="shared" si="0"/>
        <v>0.9819480333046224</v>
      </c>
      <c r="H6" s="224"/>
    </row>
    <row r="7" spans="1:6" ht="19.5" customHeight="1" thickBot="1">
      <c r="A7" s="43" t="s">
        <v>41</v>
      </c>
      <c r="B7" s="44">
        <f t="shared" si="1"/>
        <v>29405</v>
      </c>
      <c r="C7" s="44">
        <v>29655</v>
      </c>
      <c r="D7" s="44">
        <v>59060</v>
      </c>
      <c r="E7" s="45">
        <f t="shared" si="2"/>
        <v>12.011804353618084</v>
      </c>
      <c r="F7" s="46">
        <f t="shared" si="0"/>
        <v>0.9915697184285955</v>
      </c>
    </row>
    <row r="8" spans="1:6" ht="22.5" customHeight="1" thickBot="1">
      <c r="A8" s="43" t="s">
        <v>42</v>
      </c>
      <c r="B8" s="44">
        <f t="shared" si="1"/>
        <v>25578</v>
      </c>
      <c r="C8" s="44">
        <v>27327</v>
      </c>
      <c r="D8" s="44">
        <v>52905</v>
      </c>
      <c r="E8" s="45">
        <f t="shared" si="2"/>
        <v>10.759981532816877</v>
      </c>
      <c r="F8" s="46">
        <f t="shared" si="0"/>
        <v>0.9359973652431661</v>
      </c>
    </row>
    <row r="9" spans="1:6" ht="23.25" customHeight="1" thickBot="1">
      <c r="A9" s="43" t="s">
        <v>43</v>
      </c>
      <c r="B9" s="44">
        <f t="shared" si="1"/>
        <v>21005</v>
      </c>
      <c r="C9" s="44">
        <v>23336</v>
      </c>
      <c r="D9" s="44">
        <v>44341</v>
      </c>
      <c r="E9" s="45">
        <f t="shared" si="2"/>
        <v>9.018208886620037</v>
      </c>
      <c r="F9" s="46">
        <f t="shared" si="0"/>
        <v>0.9001114158381899</v>
      </c>
    </row>
    <row r="10" spans="1:6" ht="18.75" customHeight="1" thickBot="1">
      <c r="A10" s="43" t="s">
        <v>44</v>
      </c>
      <c r="B10" s="44">
        <f t="shared" si="1"/>
        <v>16339</v>
      </c>
      <c r="C10" s="44">
        <v>18165</v>
      </c>
      <c r="D10" s="44">
        <v>34504</v>
      </c>
      <c r="E10" s="45">
        <f t="shared" si="2"/>
        <v>7.017529587152698</v>
      </c>
      <c r="F10" s="46">
        <f t="shared" si="0"/>
        <v>0.8994770162400221</v>
      </c>
    </row>
    <row r="11" spans="1:6" ht="19.5" customHeight="1" thickBot="1">
      <c r="A11" s="43" t="s">
        <v>45</v>
      </c>
      <c r="B11" s="44">
        <f t="shared" si="1"/>
        <v>13130</v>
      </c>
      <c r="C11" s="44">
        <v>14106</v>
      </c>
      <c r="D11" s="44">
        <v>27236</v>
      </c>
      <c r="E11" s="45">
        <f t="shared" si="2"/>
        <v>5.539341404929599</v>
      </c>
      <c r="F11" s="46">
        <f t="shared" si="0"/>
        <v>0.9308095845739401</v>
      </c>
    </row>
    <row r="12" spans="1:6" ht="21" customHeight="1" thickBot="1">
      <c r="A12" s="43" t="s">
        <v>46</v>
      </c>
      <c r="B12" s="44">
        <f t="shared" si="1"/>
        <v>13303</v>
      </c>
      <c r="C12" s="44">
        <v>12988</v>
      </c>
      <c r="D12" s="44">
        <v>26291</v>
      </c>
      <c r="E12" s="45">
        <f t="shared" si="2"/>
        <v>5.347144399948747</v>
      </c>
      <c r="F12" s="46">
        <f t="shared" si="0"/>
        <v>1.0242531567600863</v>
      </c>
    </row>
    <row r="13" spans="1:6" ht="18.75" customHeight="1" thickBot="1">
      <c r="A13" s="43" t="s">
        <v>47</v>
      </c>
      <c r="B13" s="44">
        <f t="shared" si="1"/>
        <v>12165</v>
      </c>
      <c r="C13" s="44">
        <v>11347</v>
      </c>
      <c r="D13" s="44">
        <v>23512</v>
      </c>
      <c r="E13" s="45">
        <f t="shared" si="2"/>
        <v>4.781942837153206</v>
      </c>
      <c r="F13" s="46">
        <f t="shared" si="0"/>
        <v>1.0720895390852208</v>
      </c>
    </row>
    <row r="14" spans="1:6" ht="21.75" customHeight="1" thickBot="1">
      <c r="A14" s="43" t="s">
        <v>48</v>
      </c>
      <c r="B14" s="44">
        <f t="shared" si="1"/>
        <v>9999</v>
      </c>
      <c r="C14" s="44">
        <v>8162</v>
      </c>
      <c r="D14" s="44">
        <v>18161</v>
      </c>
      <c r="E14" s="45">
        <f t="shared" si="2"/>
        <v>3.6936400078912635</v>
      </c>
      <c r="F14" s="46">
        <f t="shared" si="0"/>
        <v>1.225067385444744</v>
      </c>
    </row>
    <row r="15" spans="1:6" ht="15.75" thickBot="1">
      <c r="A15" s="43" t="s">
        <v>49</v>
      </c>
      <c r="B15" s="44">
        <f t="shared" si="1"/>
        <v>7196</v>
      </c>
      <c r="C15" s="44">
        <v>4947</v>
      </c>
      <c r="D15" s="44">
        <v>12143</v>
      </c>
      <c r="E15" s="45">
        <f t="shared" si="2"/>
        <v>2.469680668235428</v>
      </c>
      <c r="F15" s="46">
        <f t="shared" si="0"/>
        <v>1.4546189609864564</v>
      </c>
    </row>
    <row r="16" spans="1:6" ht="20.25" customHeight="1" thickBot="1">
      <c r="A16" s="43" t="s">
        <v>50</v>
      </c>
      <c r="B16" s="44">
        <f t="shared" si="1"/>
        <v>3580</v>
      </c>
      <c r="C16" s="44">
        <v>2613</v>
      </c>
      <c r="D16" s="44">
        <v>6193</v>
      </c>
      <c r="E16" s="45">
        <f t="shared" si="2"/>
        <v>1.259551377615252</v>
      </c>
      <c r="F16" s="46">
        <f t="shared" si="0"/>
        <v>1.3700727133562955</v>
      </c>
    </row>
    <row r="17" spans="1:6" ht="18.75" customHeight="1" thickBot="1">
      <c r="A17" s="43" t="s">
        <v>51</v>
      </c>
      <c r="B17" s="44">
        <f t="shared" si="1"/>
        <v>3716</v>
      </c>
      <c r="C17" s="44">
        <v>2499</v>
      </c>
      <c r="D17" s="44">
        <v>6215</v>
      </c>
      <c r="E17" s="45">
        <f t="shared" si="2"/>
        <v>1.264025805244436</v>
      </c>
      <c r="F17" s="46">
        <f t="shared" si="0"/>
        <v>1.4869947979191678</v>
      </c>
    </row>
    <row r="18" spans="1:8" ht="22.5" customHeight="1" thickBot="1">
      <c r="A18" s="43" t="s">
        <v>52</v>
      </c>
      <c r="B18" s="44">
        <f t="shared" si="1"/>
        <v>5229</v>
      </c>
      <c r="C18" s="44">
        <v>3437</v>
      </c>
      <c r="D18" s="44">
        <v>8666</v>
      </c>
      <c r="E18" s="45">
        <f t="shared" si="2"/>
        <v>1.762517719750327</v>
      </c>
      <c r="F18" s="46">
        <f t="shared" si="0"/>
        <v>1.5213849287169043</v>
      </c>
      <c r="H18">
        <f>SUM(D17:D23)</f>
        <v>31346</v>
      </c>
    </row>
    <row r="19" spans="1:9" ht="18" customHeight="1" thickBot="1">
      <c r="A19" s="43" t="s">
        <v>53</v>
      </c>
      <c r="B19" s="44">
        <f t="shared" si="1"/>
        <v>4453</v>
      </c>
      <c r="C19" s="44">
        <v>2980</v>
      </c>
      <c r="D19" s="44">
        <v>7433</v>
      </c>
      <c r="E19" s="45">
        <f t="shared" si="2"/>
        <v>1.5117463894419778</v>
      </c>
      <c r="F19" s="46">
        <f t="shared" si="0"/>
        <v>1.4942953020134229</v>
      </c>
      <c r="H19">
        <f>SUM(B17:B23)</f>
        <v>18962</v>
      </c>
      <c r="I19">
        <f>+H19*100/H18</f>
        <v>60.49256683468385</v>
      </c>
    </row>
    <row r="20" spans="1:6" ht="20.25" customHeight="1" thickBot="1">
      <c r="A20" s="43" t="s">
        <v>54</v>
      </c>
      <c r="B20" s="44">
        <f t="shared" si="1"/>
        <v>3185</v>
      </c>
      <c r="C20" s="44">
        <v>2092</v>
      </c>
      <c r="D20" s="44">
        <v>5277</v>
      </c>
      <c r="E20" s="45">
        <f t="shared" si="2"/>
        <v>1.073252481781961</v>
      </c>
      <c r="F20" s="46">
        <f t="shared" si="0"/>
        <v>1.5224665391969407</v>
      </c>
    </row>
    <row r="21" spans="1:6" ht="19.5" customHeight="1" thickBot="1">
      <c r="A21" s="43" t="s">
        <v>55</v>
      </c>
      <c r="B21" s="44">
        <f t="shared" si="1"/>
        <v>1358</v>
      </c>
      <c r="C21" s="44">
        <v>827</v>
      </c>
      <c r="D21" s="44">
        <v>2185</v>
      </c>
      <c r="E21" s="45">
        <f t="shared" si="2"/>
        <v>0.44439201680757723</v>
      </c>
      <c r="F21" s="46">
        <f t="shared" si="0"/>
        <v>1.6420798065296252</v>
      </c>
    </row>
    <row r="22" spans="1:6" ht="17.25" customHeight="1" thickBot="1">
      <c r="A22" s="43" t="s">
        <v>56</v>
      </c>
      <c r="B22" s="44">
        <f t="shared" si="1"/>
        <v>696</v>
      </c>
      <c r="C22" s="44">
        <v>377</v>
      </c>
      <c r="D22" s="44">
        <v>1073</v>
      </c>
      <c r="E22" s="45">
        <f t="shared" si="2"/>
        <v>0.21823003845973932</v>
      </c>
      <c r="F22" s="46">
        <f t="shared" si="0"/>
        <v>1.8461538461538463</v>
      </c>
    </row>
    <row r="23" spans="1:8" ht="21" customHeight="1" thickBot="1">
      <c r="A23" s="48" t="s">
        <v>57</v>
      </c>
      <c r="B23" s="44">
        <f t="shared" si="1"/>
        <v>325</v>
      </c>
      <c r="C23" s="44">
        <v>172</v>
      </c>
      <c r="D23" s="44">
        <v>497</v>
      </c>
      <c r="E23" s="45">
        <f t="shared" si="2"/>
        <v>0.10108138780474411</v>
      </c>
      <c r="F23" s="46">
        <f t="shared" si="0"/>
        <v>1.8895348837209303</v>
      </c>
      <c r="H23" s="224"/>
    </row>
    <row r="24" spans="1:10" ht="15" customHeight="1">
      <c r="A24" s="415" t="s">
        <v>17</v>
      </c>
      <c r="B24" s="415"/>
      <c r="C24" s="415"/>
      <c r="D24" s="415"/>
      <c r="E24" s="415"/>
      <c r="F24" s="415"/>
      <c r="G24" s="37"/>
      <c r="H24" s="225"/>
      <c r="I24" s="37"/>
      <c r="J24" s="37"/>
    </row>
  </sheetData>
  <sheetProtection/>
  <mergeCells count="2">
    <mergeCell ref="A1:F1"/>
    <mergeCell ref="A24:F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1.28125" style="0" customWidth="1"/>
    <col min="2" max="2" width="20.7109375" style="0" customWidth="1"/>
    <col min="3" max="3" width="18.8515625" style="0" customWidth="1"/>
  </cols>
  <sheetData>
    <row r="1" spans="1:3" ht="29.25" customHeight="1" thickBot="1">
      <c r="A1" s="416" t="s">
        <v>73</v>
      </c>
      <c r="B1" s="416"/>
      <c r="C1" s="416"/>
    </row>
    <row r="2" spans="1:3" ht="24" customHeight="1" thickBot="1">
      <c r="A2" s="53" t="s">
        <v>63</v>
      </c>
      <c r="B2" s="54">
        <v>2000</v>
      </c>
      <c r="C2" s="54">
        <v>2010</v>
      </c>
    </row>
    <row r="3" spans="1:3" ht="26.25" customHeight="1" thickBot="1" thickTop="1">
      <c r="A3" s="52" t="s">
        <v>60</v>
      </c>
      <c r="B3" s="44">
        <v>2.4</v>
      </c>
      <c r="C3" s="44">
        <v>1.2</v>
      </c>
    </row>
    <row r="4" spans="1:3" ht="25.5" customHeight="1" thickBot="1">
      <c r="A4" s="43" t="s">
        <v>61</v>
      </c>
      <c r="B4" s="44">
        <v>4</v>
      </c>
      <c r="C4" s="44">
        <v>2.6</v>
      </c>
    </row>
    <row r="5" spans="1:3" ht="15">
      <c r="A5" s="417" t="s">
        <v>86</v>
      </c>
      <c r="B5" s="417"/>
      <c r="C5" s="417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0.7109375" style="0" customWidth="1"/>
    <col min="2" max="2" width="15.57421875" style="0" customWidth="1"/>
    <col min="3" max="3" width="14.140625" style="0" customWidth="1"/>
    <col min="4" max="4" width="15.00390625" style="0" customWidth="1"/>
    <col min="5" max="5" width="31.140625" style="0" customWidth="1"/>
  </cols>
  <sheetData>
    <row r="1" spans="1:5" ht="25.5" customHeight="1" thickBot="1">
      <c r="A1" s="416" t="s">
        <v>74</v>
      </c>
      <c r="B1" s="416"/>
      <c r="C1" s="416"/>
      <c r="D1" s="416"/>
      <c r="E1" s="416"/>
    </row>
    <row r="2" spans="1:5" ht="26.25" thickBot="1">
      <c r="A2" s="59"/>
      <c r="B2" s="60" t="s">
        <v>72</v>
      </c>
      <c r="C2" s="60" t="s">
        <v>64</v>
      </c>
      <c r="D2" s="60" t="s">
        <v>65</v>
      </c>
      <c r="E2" s="61" t="s">
        <v>66</v>
      </c>
    </row>
    <row r="3" spans="1:5" ht="27.75" customHeight="1" thickBot="1" thickTop="1">
      <c r="A3" s="55">
        <v>1970</v>
      </c>
      <c r="B3" s="56">
        <v>55</v>
      </c>
      <c r="C3" s="56">
        <v>56</v>
      </c>
      <c r="D3" s="56">
        <v>55</v>
      </c>
      <c r="E3" s="56" t="s">
        <v>67</v>
      </c>
    </row>
    <row r="4" spans="1:5" ht="25.5" customHeight="1" thickBot="1">
      <c r="A4" s="57">
        <v>1980</v>
      </c>
      <c r="B4" s="56">
        <v>59</v>
      </c>
      <c r="C4" s="56">
        <v>61</v>
      </c>
      <c r="D4" s="56">
        <v>59</v>
      </c>
      <c r="E4" s="56" t="s">
        <v>68</v>
      </c>
    </row>
    <row r="5" spans="1:5" ht="24.75" customHeight="1" thickBot="1">
      <c r="A5" s="57">
        <v>1990</v>
      </c>
      <c r="B5" s="56">
        <v>68</v>
      </c>
      <c r="C5" s="56">
        <v>71</v>
      </c>
      <c r="D5" s="56">
        <v>68</v>
      </c>
      <c r="E5" s="56" t="s">
        <v>69</v>
      </c>
    </row>
    <row r="6" spans="1:5" ht="19.5" customHeight="1" thickBot="1">
      <c r="A6" s="57">
        <v>2000</v>
      </c>
      <c r="B6" s="56">
        <v>71</v>
      </c>
      <c r="C6" s="56">
        <v>75</v>
      </c>
      <c r="D6" s="56">
        <v>67</v>
      </c>
      <c r="E6" s="56" t="s">
        <v>70</v>
      </c>
    </row>
    <row r="7" spans="1:5" ht="21.75" customHeight="1" thickBot="1">
      <c r="A7" s="58">
        <v>2010</v>
      </c>
      <c r="B7" s="56">
        <v>75</v>
      </c>
      <c r="C7" s="56">
        <v>79</v>
      </c>
      <c r="D7" s="56">
        <v>70</v>
      </c>
      <c r="E7" s="56" t="s">
        <v>71</v>
      </c>
    </row>
    <row r="8" spans="1:5" ht="15">
      <c r="A8" s="418" t="s">
        <v>86</v>
      </c>
      <c r="B8" s="418"/>
      <c r="C8" s="418"/>
      <c r="D8" s="418"/>
      <c r="E8" s="418"/>
    </row>
  </sheetData>
  <sheetProtection/>
  <mergeCells count="2">
    <mergeCell ref="A1:E1"/>
    <mergeCell ref="A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21.8515625" style="0" customWidth="1"/>
    <col min="2" max="2" width="15.28125" style="0" customWidth="1"/>
    <col min="3" max="3" width="16.140625" style="0" customWidth="1"/>
    <col min="4" max="4" width="13.00390625" style="0" customWidth="1"/>
  </cols>
  <sheetData>
    <row r="1" spans="1:4" ht="27.75" customHeight="1" thickBot="1">
      <c r="A1" s="416" t="s">
        <v>77</v>
      </c>
      <c r="B1" s="416"/>
      <c r="C1" s="416"/>
      <c r="D1" s="416"/>
    </row>
    <row r="2" spans="1:4" ht="36.75" customHeight="1" thickBot="1">
      <c r="A2" s="419" t="s">
        <v>75</v>
      </c>
      <c r="B2" s="420"/>
      <c r="C2" s="420"/>
      <c r="D2" s="421"/>
    </row>
    <row r="3" spans="1:4" ht="25.5" customHeight="1" thickBot="1" thickTop="1">
      <c r="A3" s="64" t="s">
        <v>76</v>
      </c>
      <c r="B3" s="64" t="s">
        <v>33</v>
      </c>
      <c r="C3" s="64" t="s">
        <v>65</v>
      </c>
      <c r="D3" s="64" t="s">
        <v>64</v>
      </c>
    </row>
    <row r="4" spans="1:4" ht="23.25" customHeight="1" thickBot="1">
      <c r="A4" s="62">
        <v>2000</v>
      </c>
      <c r="B4" s="65">
        <v>5.6</v>
      </c>
      <c r="C4" s="65">
        <v>6.2</v>
      </c>
      <c r="D4" s="67">
        <v>5</v>
      </c>
    </row>
    <row r="5" spans="1:4" ht="21.75" customHeight="1" thickBot="1" thickTop="1">
      <c r="A5" s="63">
        <v>2010</v>
      </c>
      <c r="B5" s="66">
        <v>4.8</v>
      </c>
      <c r="C5" s="66">
        <v>5.4</v>
      </c>
      <c r="D5" s="66">
        <v>4.2</v>
      </c>
    </row>
    <row r="6" spans="1:4" ht="15">
      <c r="A6" s="417" t="s">
        <v>86</v>
      </c>
      <c r="B6" s="417"/>
      <c r="C6" s="417"/>
      <c r="D6" s="417"/>
    </row>
  </sheetData>
  <sheetProtection/>
  <mergeCells count="3">
    <mergeCell ref="A1:D1"/>
    <mergeCell ref="A2:D2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50.7109375" style="0" customWidth="1"/>
    <col min="2" max="2" width="15.57421875" style="0" customWidth="1"/>
    <col min="3" max="3" width="12.8515625" style="0" customWidth="1"/>
    <col min="4" max="4" width="16.421875" style="0" customWidth="1"/>
  </cols>
  <sheetData>
    <row r="1" spans="1:4" ht="30" customHeight="1" thickBot="1">
      <c r="A1" s="416" t="s">
        <v>85</v>
      </c>
      <c r="B1" s="416"/>
      <c r="C1" s="416"/>
      <c r="D1" s="416"/>
    </row>
    <row r="2" spans="1:4" ht="24.75" customHeight="1" thickBot="1">
      <c r="A2" s="68" t="s">
        <v>78</v>
      </c>
      <c r="B2" s="69" t="s">
        <v>79</v>
      </c>
      <c r="C2" s="69" t="s">
        <v>80</v>
      </c>
      <c r="D2" s="69" t="s">
        <v>81</v>
      </c>
    </row>
    <row r="3" spans="1:4" ht="24.75" customHeight="1" thickBot="1" thickTop="1">
      <c r="A3" s="70" t="s">
        <v>82</v>
      </c>
      <c r="B3" s="71">
        <v>14.7</v>
      </c>
      <c r="C3" s="71">
        <v>12.1</v>
      </c>
      <c r="D3" s="71">
        <v>17</v>
      </c>
    </row>
    <row r="4" spans="1:4" ht="25.5" customHeight="1" thickBot="1">
      <c r="A4" s="39" t="s">
        <v>83</v>
      </c>
      <c r="B4" s="71">
        <v>4.4</v>
      </c>
      <c r="C4" s="71">
        <v>3.4</v>
      </c>
      <c r="D4" s="71">
        <v>5.4</v>
      </c>
    </row>
    <row r="5" spans="1:4" ht="28.5" customHeight="1" thickBot="1">
      <c r="A5" s="40" t="s">
        <v>84</v>
      </c>
      <c r="B5" s="71">
        <v>19</v>
      </c>
      <c r="C5" s="71">
        <v>15.4</v>
      </c>
      <c r="D5" s="71">
        <v>22.3</v>
      </c>
    </row>
    <row r="6" spans="1:4" ht="15">
      <c r="A6" s="418" t="s">
        <v>86</v>
      </c>
      <c r="B6" s="418"/>
      <c r="C6" s="418"/>
      <c r="D6" s="418"/>
    </row>
  </sheetData>
  <sheetProtection/>
  <mergeCells count="2">
    <mergeCell ref="A1:D1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8.421875" style="0" customWidth="1"/>
    <col min="2" max="2" width="20.421875" style="0" customWidth="1"/>
    <col min="3" max="3" width="22.7109375" style="0" customWidth="1"/>
    <col min="4" max="4" width="25.57421875" style="0" customWidth="1"/>
  </cols>
  <sheetData>
    <row r="1" spans="1:4" ht="36" customHeight="1">
      <c r="A1" s="414" t="s">
        <v>90</v>
      </c>
      <c r="B1" s="414"/>
      <c r="C1" s="414"/>
      <c r="D1" s="414"/>
    </row>
    <row r="2" spans="1:4" ht="23.25" customHeight="1">
      <c r="A2" s="38"/>
      <c r="B2" s="49" t="s">
        <v>32</v>
      </c>
      <c r="C2" s="49" t="s">
        <v>31</v>
      </c>
      <c r="D2" s="49" t="s">
        <v>33</v>
      </c>
    </row>
    <row r="3" spans="1:4" ht="25.5" customHeight="1" thickBot="1">
      <c r="A3" s="41" t="s">
        <v>18</v>
      </c>
      <c r="B3" s="51">
        <v>0.32</v>
      </c>
      <c r="C3" s="51">
        <v>0.3</v>
      </c>
      <c r="D3" s="51">
        <v>0.62</v>
      </c>
    </row>
    <row r="4" spans="1:4" ht="32.25" customHeight="1" thickBot="1">
      <c r="A4" s="43" t="s">
        <v>87</v>
      </c>
      <c r="B4" s="46">
        <v>0.26</v>
      </c>
      <c r="C4" s="46">
        <v>0.26</v>
      </c>
      <c r="D4" s="46">
        <v>0.51</v>
      </c>
    </row>
    <row r="5" spans="1:4" ht="31.5" customHeight="1" thickBot="1">
      <c r="A5" s="47" t="s">
        <v>89</v>
      </c>
      <c r="B5" s="46">
        <v>0.06</v>
      </c>
      <c r="C5" s="46">
        <v>0.04</v>
      </c>
      <c r="D5" s="46">
        <v>0.1</v>
      </c>
    </row>
    <row r="6" spans="1:4" ht="15">
      <c r="A6" s="415" t="s">
        <v>88</v>
      </c>
      <c r="B6" s="415"/>
      <c r="C6" s="415"/>
      <c r="D6" s="415"/>
    </row>
  </sheetData>
  <sheetProtection/>
  <mergeCells count="2">
    <mergeCell ref="A1:D1"/>
    <mergeCell ref="A6:D6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Y34" sqref="Y34"/>
    </sheetView>
  </sheetViews>
  <sheetFormatPr defaultColWidth="9.140625" defaultRowHeight="15"/>
  <cols>
    <col min="1" max="1" width="36.00390625" style="72" customWidth="1"/>
    <col min="2" max="18" width="9.140625" style="72" customWidth="1"/>
    <col min="19" max="19" width="11.7109375" style="72" customWidth="1"/>
    <col min="20" max="20" width="9.140625" style="72" customWidth="1"/>
  </cols>
  <sheetData>
    <row r="1" spans="1:19" ht="32.25" customHeight="1" thickBot="1">
      <c r="A1" s="448" t="s">
        <v>119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50"/>
    </row>
    <row r="2" spans="1:19" ht="16.5" thickBot="1" thickTop="1">
      <c r="A2" s="451" t="s">
        <v>114</v>
      </c>
      <c r="B2" s="454" t="s">
        <v>91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6"/>
      <c r="P2" s="457" t="s">
        <v>115</v>
      </c>
      <c r="Q2" s="457"/>
      <c r="R2" s="457"/>
      <c r="S2" s="458"/>
    </row>
    <row r="3" spans="1:19" ht="17.25" customHeight="1" thickTop="1">
      <c r="A3" s="452"/>
      <c r="B3" s="422" t="s">
        <v>110</v>
      </c>
      <c r="C3" s="423"/>
      <c r="D3" s="423"/>
      <c r="E3" s="423"/>
      <c r="F3" s="423"/>
      <c r="G3" s="424"/>
      <c r="H3" s="422" t="s">
        <v>111</v>
      </c>
      <c r="I3" s="423"/>
      <c r="J3" s="423"/>
      <c r="K3" s="424"/>
      <c r="L3" s="425" t="s">
        <v>112</v>
      </c>
      <c r="M3" s="426"/>
      <c r="N3" s="425" t="s">
        <v>113</v>
      </c>
      <c r="O3" s="426"/>
      <c r="P3" s="459"/>
      <c r="Q3" s="459"/>
      <c r="R3" s="459"/>
      <c r="S3" s="460"/>
    </row>
    <row r="4" spans="1:19" ht="33.75" customHeight="1" thickBot="1">
      <c r="A4" s="452"/>
      <c r="B4" s="463" t="s">
        <v>92</v>
      </c>
      <c r="C4" s="444"/>
      <c r="D4" s="444" t="s">
        <v>208</v>
      </c>
      <c r="E4" s="444"/>
      <c r="F4" s="444" t="s">
        <v>207</v>
      </c>
      <c r="G4" s="445"/>
      <c r="H4" s="463" t="s">
        <v>106</v>
      </c>
      <c r="I4" s="444"/>
      <c r="J4" s="444" t="s">
        <v>107</v>
      </c>
      <c r="K4" s="445"/>
      <c r="L4" s="427"/>
      <c r="M4" s="428"/>
      <c r="N4" s="427"/>
      <c r="O4" s="428"/>
      <c r="P4" s="461"/>
      <c r="Q4" s="461"/>
      <c r="R4" s="461"/>
      <c r="S4" s="462"/>
    </row>
    <row r="5" spans="1:19" ht="18" customHeight="1" thickTop="1">
      <c r="A5" s="452"/>
      <c r="B5" s="437" t="s">
        <v>108</v>
      </c>
      <c r="C5" s="446"/>
      <c r="D5" s="446" t="s">
        <v>108</v>
      </c>
      <c r="E5" s="446"/>
      <c r="F5" s="446" t="s">
        <v>108</v>
      </c>
      <c r="G5" s="438"/>
      <c r="H5" s="437" t="s">
        <v>108</v>
      </c>
      <c r="I5" s="446"/>
      <c r="J5" s="446" t="s">
        <v>108</v>
      </c>
      <c r="K5" s="438"/>
      <c r="L5" s="437" t="s">
        <v>108</v>
      </c>
      <c r="M5" s="438"/>
      <c r="N5" s="437" t="s">
        <v>108</v>
      </c>
      <c r="O5" s="438"/>
      <c r="P5" s="437" t="s">
        <v>108</v>
      </c>
      <c r="Q5" s="438"/>
      <c r="R5" s="437" t="s">
        <v>109</v>
      </c>
      <c r="S5" s="438"/>
    </row>
    <row r="6" spans="1:19" ht="15" customHeight="1" thickBot="1">
      <c r="A6" s="453"/>
      <c r="B6" s="92" t="s">
        <v>65</v>
      </c>
      <c r="C6" s="93" t="s">
        <v>64</v>
      </c>
      <c r="D6" s="93" t="s">
        <v>65</v>
      </c>
      <c r="E6" s="93" t="s">
        <v>64</v>
      </c>
      <c r="F6" s="93" t="s">
        <v>65</v>
      </c>
      <c r="G6" s="94" t="s">
        <v>64</v>
      </c>
      <c r="H6" s="92" t="s">
        <v>65</v>
      </c>
      <c r="I6" s="93" t="s">
        <v>64</v>
      </c>
      <c r="J6" s="93" t="s">
        <v>65</v>
      </c>
      <c r="K6" s="94" t="s">
        <v>64</v>
      </c>
      <c r="L6" s="92" t="s">
        <v>65</v>
      </c>
      <c r="M6" s="94" t="s">
        <v>64</v>
      </c>
      <c r="N6" s="92" t="s">
        <v>65</v>
      </c>
      <c r="O6" s="94" t="s">
        <v>64</v>
      </c>
      <c r="P6" s="92" t="s">
        <v>65</v>
      </c>
      <c r="Q6" s="94" t="s">
        <v>64</v>
      </c>
      <c r="R6" s="92" t="s">
        <v>65</v>
      </c>
      <c r="S6" s="94" t="s">
        <v>64</v>
      </c>
    </row>
    <row r="7" spans="1:19" ht="28.5" customHeight="1" thickTop="1">
      <c r="A7" s="102" t="s">
        <v>18</v>
      </c>
      <c r="B7" s="76">
        <f>+B8+B12+B13+B16+B17+B18+B19+B29+B33</f>
        <v>4216</v>
      </c>
      <c r="C7" s="74">
        <f aca="true" t="shared" si="0" ref="C7:Q7">+C8+C12+C13+C16+C17+C18+C19+C29+C33</f>
        <v>1397</v>
      </c>
      <c r="D7" s="74">
        <f t="shared" si="0"/>
        <v>20199</v>
      </c>
      <c r="E7" s="74">
        <f t="shared" si="0"/>
        <v>7275</v>
      </c>
      <c r="F7" s="74">
        <f t="shared" si="0"/>
        <v>14592</v>
      </c>
      <c r="G7" s="77">
        <f t="shared" si="0"/>
        <v>5370</v>
      </c>
      <c r="H7" s="76">
        <f t="shared" si="0"/>
        <v>2197</v>
      </c>
      <c r="I7" s="74">
        <f t="shared" si="0"/>
        <v>14588</v>
      </c>
      <c r="J7" s="74">
        <f t="shared" si="0"/>
        <v>6888</v>
      </c>
      <c r="K7" s="77">
        <f t="shared" si="0"/>
        <v>21049</v>
      </c>
      <c r="L7" s="76">
        <f t="shared" si="0"/>
        <v>922</v>
      </c>
      <c r="M7" s="77">
        <f t="shared" si="0"/>
        <v>439</v>
      </c>
      <c r="N7" s="76">
        <f t="shared" si="0"/>
        <v>12026</v>
      </c>
      <c r="O7" s="77">
        <f t="shared" si="0"/>
        <v>5715</v>
      </c>
      <c r="P7" s="76">
        <f t="shared" si="0"/>
        <v>61040</v>
      </c>
      <c r="Q7" s="77">
        <f t="shared" si="0"/>
        <v>55833</v>
      </c>
      <c r="R7" s="86">
        <f>+P7*100/(Q7+P7)</f>
        <v>52.2276317027885</v>
      </c>
      <c r="S7" s="87">
        <f>+Q7*100/(P7+Q7)</f>
        <v>47.7723682972115</v>
      </c>
    </row>
    <row r="8" spans="1:19" ht="15">
      <c r="A8" s="103" t="s">
        <v>93</v>
      </c>
      <c r="B8" s="78">
        <f>SUM(B9:B11)</f>
        <v>368</v>
      </c>
      <c r="C8" s="75">
        <f aca="true" t="shared" si="1" ref="C8:Q8">SUM(C9:C11)</f>
        <v>60</v>
      </c>
      <c r="D8" s="75">
        <f t="shared" si="1"/>
        <v>1900</v>
      </c>
      <c r="E8" s="75">
        <f t="shared" si="1"/>
        <v>301</v>
      </c>
      <c r="F8" s="75">
        <f t="shared" si="1"/>
        <v>1795</v>
      </c>
      <c r="G8" s="79">
        <f t="shared" si="1"/>
        <v>379</v>
      </c>
      <c r="H8" s="78">
        <f t="shared" si="1"/>
        <v>298</v>
      </c>
      <c r="I8" s="75">
        <f t="shared" si="1"/>
        <v>870</v>
      </c>
      <c r="J8" s="75">
        <f t="shared" si="1"/>
        <v>678</v>
      </c>
      <c r="K8" s="79">
        <f t="shared" si="1"/>
        <v>1661</v>
      </c>
      <c r="L8" s="78">
        <f t="shared" si="1"/>
        <v>59</v>
      </c>
      <c r="M8" s="79">
        <f t="shared" si="1"/>
        <v>33</v>
      </c>
      <c r="N8" s="78">
        <f t="shared" si="1"/>
        <v>1230</v>
      </c>
      <c r="O8" s="79">
        <f t="shared" si="1"/>
        <v>453</v>
      </c>
      <c r="P8" s="78">
        <f t="shared" si="1"/>
        <v>6328</v>
      </c>
      <c r="Q8" s="79">
        <f t="shared" si="1"/>
        <v>3757</v>
      </c>
      <c r="R8" s="88">
        <f aca="true" t="shared" si="2" ref="R8:R33">+P8*100/(Q8+P8)</f>
        <v>62.74665344571145</v>
      </c>
      <c r="S8" s="89">
        <f aca="true" t="shared" si="3" ref="S8:S33">+Q8*100/(P8+Q8)</f>
        <v>37.25334655428855</v>
      </c>
    </row>
    <row r="9" spans="1:19" ht="15">
      <c r="A9" s="104" t="s">
        <v>4</v>
      </c>
      <c r="B9" s="80">
        <v>198</v>
      </c>
      <c r="C9" s="73">
        <v>23</v>
      </c>
      <c r="D9" s="73">
        <v>888</v>
      </c>
      <c r="E9" s="73">
        <v>92</v>
      </c>
      <c r="F9" s="73">
        <v>812</v>
      </c>
      <c r="G9" s="81">
        <v>108</v>
      </c>
      <c r="H9" s="80">
        <v>154</v>
      </c>
      <c r="I9" s="73">
        <v>404</v>
      </c>
      <c r="J9" s="73">
        <v>318</v>
      </c>
      <c r="K9" s="81">
        <v>735</v>
      </c>
      <c r="L9" s="80">
        <v>22</v>
      </c>
      <c r="M9" s="81">
        <v>24</v>
      </c>
      <c r="N9" s="80">
        <v>537</v>
      </c>
      <c r="O9" s="81">
        <v>230</v>
      </c>
      <c r="P9" s="82">
        <f aca="true" t="shared" si="4" ref="P9:Q12">+N9+B9+D9+F9+H9+J9+L9</f>
        <v>2929</v>
      </c>
      <c r="Q9" s="83">
        <f t="shared" si="4"/>
        <v>1616</v>
      </c>
      <c r="R9" s="90">
        <f t="shared" si="2"/>
        <v>64.44444444444444</v>
      </c>
      <c r="S9" s="91">
        <f t="shared" si="3"/>
        <v>35.55555555555556</v>
      </c>
    </row>
    <row r="10" spans="1:19" ht="15">
      <c r="A10" s="104" t="s">
        <v>5</v>
      </c>
      <c r="B10" s="80">
        <v>46</v>
      </c>
      <c r="C10" s="73">
        <v>10</v>
      </c>
      <c r="D10" s="73">
        <v>352</v>
      </c>
      <c r="E10" s="73">
        <v>52</v>
      </c>
      <c r="F10" s="73">
        <v>265</v>
      </c>
      <c r="G10" s="81">
        <v>67</v>
      </c>
      <c r="H10" s="80">
        <v>46</v>
      </c>
      <c r="I10" s="73">
        <v>146</v>
      </c>
      <c r="J10" s="73">
        <v>105</v>
      </c>
      <c r="K10" s="81">
        <v>259</v>
      </c>
      <c r="L10" s="80">
        <v>9</v>
      </c>
      <c r="M10" s="81">
        <v>2</v>
      </c>
      <c r="N10" s="80">
        <v>215</v>
      </c>
      <c r="O10" s="81">
        <v>54</v>
      </c>
      <c r="P10" s="82">
        <f t="shared" si="4"/>
        <v>1038</v>
      </c>
      <c r="Q10" s="83">
        <f t="shared" si="4"/>
        <v>590</v>
      </c>
      <c r="R10" s="90">
        <f t="shared" si="2"/>
        <v>63.75921375921376</v>
      </c>
      <c r="S10" s="91">
        <f t="shared" si="3"/>
        <v>36.24078624078624</v>
      </c>
    </row>
    <row r="11" spans="1:19" ht="15">
      <c r="A11" s="104" t="s">
        <v>6</v>
      </c>
      <c r="B11" s="80">
        <v>124</v>
      </c>
      <c r="C11" s="73">
        <v>27</v>
      </c>
      <c r="D11" s="73">
        <v>660</v>
      </c>
      <c r="E11" s="73">
        <v>157</v>
      </c>
      <c r="F11" s="73">
        <v>718</v>
      </c>
      <c r="G11" s="81">
        <v>204</v>
      </c>
      <c r="H11" s="80">
        <v>98</v>
      </c>
      <c r="I11" s="73">
        <v>320</v>
      </c>
      <c r="J11" s="73">
        <v>255</v>
      </c>
      <c r="K11" s="81">
        <v>667</v>
      </c>
      <c r="L11" s="80">
        <v>28</v>
      </c>
      <c r="M11" s="81">
        <v>7</v>
      </c>
      <c r="N11" s="80">
        <v>478</v>
      </c>
      <c r="O11" s="81">
        <v>169</v>
      </c>
      <c r="P11" s="82">
        <f t="shared" si="4"/>
        <v>2361</v>
      </c>
      <c r="Q11" s="83">
        <f t="shared" si="4"/>
        <v>1551</v>
      </c>
      <c r="R11" s="90">
        <f t="shared" si="2"/>
        <v>60.352760736196316</v>
      </c>
      <c r="S11" s="91">
        <f t="shared" si="3"/>
        <v>39.647239263803684</v>
      </c>
    </row>
    <row r="12" spans="1:19" ht="15">
      <c r="A12" s="103" t="s">
        <v>94</v>
      </c>
      <c r="B12" s="78">
        <v>706</v>
      </c>
      <c r="C12" s="75">
        <v>275</v>
      </c>
      <c r="D12" s="75">
        <v>3102</v>
      </c>
      <c r="E12" s="75">
        <v>1375</v>
      </c>
      <c r="F12" s="75">
        <v>2186</v>
      </c>
      <c r="G12" s="79">
        <v>1030</v>
      </c>
      <c r="H12" s="78">
        <v>474</v>
      </c>
      <c r="I12" s="75">
        <v>2239</v>
      </c>
      <c r="J12" s="75">
        <v>1161</v>
      </c>
      <c r="K12" s="79">
        <v>3365</v>
      </c>
      <c r="L12" s="78">
        <v>125</v>
      </c>
      <c r="M12" s="79">
        <v>91</v>
      </c>
      <c r="N12" s="78">
        <v>2573</v>
      </c>
      <c r="O12" s="79">
        <v>1099</v>
      </c>
      <c r="P12" s="84">
        <f t="shared" si="4"/>
        <v>10327</v>
      </c>
      <c r="Q12" s="85">
        <f t="shared" si="4"/>
        <v>9474</v>
      </c>
      <c r="R12" s="88">
        <f t="shared" si="2"/>
        <v>52.15393161961517</v>
      </c>
      <c r="S12" s="89">
        <f t="shared" si="3"/>
        <v>47.84606838038483</v>
      </c>
    </row>
    <row r="13" spans="1:19" ht="15">
      <c r="A13" s="103" t="s">
        <v>95</v>
      </c>
      <c r="B13" s="78">
        <f aca="true" t="shared" si="5" ref="B13:Q13">SUM(B14:B15)</f>
        <v>135</v>
      </c>
      <c r="C13" s="75">
        <f t="shared" si="5"/>
        <v>52</v>
      </c>
      <c r="D13" s="75">
        <f t="shared" si="5"/>
        <v>447</v>
      </c>
      <c r="E13" s="75">
        <f t="shared" si="5"/>
        <v>206</v>
      </c>
      <c r="F13" s="75">
        <f t="shared" si="5"/>
        <v>424</v>
      </c>
      <c r="G13" s="79">
        <f t="shared" si="5"/>
        <v>163</v>
      </c>
      <c r="H13" s="78">
        <f t="shared" si="5"/>
        <v>72</v>
      </c>
      <c r="I13" s="75">
        <f t="shared" si="5"/>
        <v>308</v>
      </c>
      <c r="J13" s="75">
        <f t="shared" si="5"/>
        <v>180</v>
      </c>
      <c r="K13" s="79">
        <f t="shared" si="5"/>
        <v>576</v>
      </c>
      <c r="L13" s="78">
        <f t="shared" si="5"/>
        <v>24</v>
      </c>
      <c r="M13" s="79">
        <f t="shared" si="5"/>
        <v>14</v>
      </c>
      <c r="N13" s="78">
        <f t="shared" si="5"/>
        <v>486</v>
      </c>
      <c r="O13" s="79">
        <f t="shared" si="5"/>
        <v>231</v>
      </c>
      <c r="P13" s="78">
        <f t="shared" si="5"/>
        <v>1768</v>
      </c>
      <c r="Q13" s="79">
        <f t="shared" si="5"/>
        <v>1550</v>
      </c>
      <c r="R13" s="88">
        <f t="shared" si="2"/>
        <v>53.28511151295962</v>
      </c>
      <c r="S13" s="89">
        <f t="shared" si="3"/>
        <v>46.71488848704038</v>
      </c>
    </row>
    <row r="14" spans="1:19" ht="15">
      <c r="A14" s="104" t="s">
        <v>7</v>
      </c>
      <c r="B14" s="80">
        <v>80</v>
      </c>
      <c r="C14" s="73">
        <v>25</v>
      </c>
      <c r="D14" s="73">
        <v>289</v>
      </c>
      <c r="E14" s="73">
        <v>99</v>
      </c>
      <c r="F14" s="73">
        <v>270</v>
      </c>
      <c r="G14" s="81">
        <v>82</v>
      </c>
      <c r="H14" s="80">
        <v>45</v>
      </c>
      <c r="I14" s="73">
        <v>190</v>
      </c>
      <c r="J14" s="73">
        <v>113</v>
      </c>
      <c r="K14" s="81">
        <v>359</v>
      </c>
      <c r="L14" s="80">
        <v>13</v>
      </c>
      <c r="M14" s="81">
        <v>13</v>
      </c>
      <c r="N14" s="80">
        <v>304</v>
      </c>
      <c r="O14" s="81">
        <v>161</v>
      </c>
      <c r="P14" s="82">
        <f aca="true" t="shared" si="6" ref="P14:Q18">+N14+B14+D14+F14+H14+J14+L14</f>
        <v>1114</v>
      </c>
      <c r="Q14" s="83">
        <f t="shared" si="6"/>
        <v>929</v>
      </c>
      <c r="R14" s="90">
        <f t="shared" si="2"/>
        <v>54.527655408712675</v>
      </c>
      <c r="S14" s="91">
        <f t="shared" si="3"/>
        <v>45.472344591287325</v>
      </c>
    </row>
    <row r="15" spans="1:19" ht="15">
      <c r="A15" s="104" t="s">
        <v>8</v>
      </c>
      <c r="B15" s="80">
        <v>55</v>
      </c>
      <c r="C15" s="73">
        <v>27</v>
      </c>
      <c r="D15" s="73">
        <v>158</v>
      </c>
      <c r="E15" s="73">
        <v>107</v>
      </c>
      <c r="F15" s="73">
        <v>154</v>
      </c>
      <c r="G15" s="81">
        <v>81</v>
      </c>
      <c r="H15" s="80">
        <v>27</v>
      </c>
      <c r="I15" s="73">
        <v>118</v>
      </c>
      <c r="J15" s="73">
        <v>67</v>
      </c>
      <c r="K15" s="81">
        <v>217</v>
      </c>
      <c r="L15" s="80">
        <v>11</v>
      </c>
      <c r="M15" s="81">
        <v>1</v>
      </c>
      <c r="N15" s="80">
        <v>182</v>
      </c>
      <c r="O15" s="81">
        <v>70</v>
      </c>
      <c r="P15" s="82">
        <f t="shared" si="6"/>
        <v>654</v>
      </c>
      <c r="Q15" s="83">
        <f t="shared" si="6"/>
        <v>621</v>
      </c>
      <c r="R15" s="90">
        <f t="shared" si="2"/>
        <v>51.294117647058826</v>
      </c>
      <c r="S15" s="91">
        <f t="shared" si="3"/>
        <v>48.705882352941174</v>
      </c>
    </row>
    <row r="16" spans="1:19" ht="15">
      <c r="A16" s="103" t="s">
        <v>96</v>
      </c>
      <c r="B16" s="78">
        <v>360</v>
      </c>
      <c r="C16" s="75">
        <v>160</v>
      </c>
      <c r="D16" s="75">
        <v>1295</v>
      </c>
      <c r="E16" s="75">
        <v>511</v>
      </c>
      <c r="F16" s="75">
        <v>666</v>
      </c>
      <c r="G16" s="79">
        <v>344</v>
      </c>
      <c r="H16" s="78">
        <v>84</v>
      </c>
      <c r="I16" s="75">
        <v>549</v>
      </c>
      <c r="J16" s="75">
        <v>588</v>
      </c>
      <c r="K16" s="79">
        <v>693</v>
      </c>
      <c r="L16" s="78">
        <v>179</v>
      </c>
      <c r="M16" s="79">
        <v>31</v>
      </c>
      <c r="N16" s="78">
        <v>982</v>
      </c>
      <c r="O16" s="79">
        <v>323</v>
      </c>
      <c r="P16" s="84">
        <f t="shared" si="6"/>
        <v>4154</v>
      </c>
      <c r="Q16" s="85">
        <f t="shared" si="6"/>
        <v>2611</v>
      </c>
      <c r="R16" s="88">
        <f t="shared" si="2"/>
        <v>61.40428677014043</v>
      </c>
      <c r="S16" s="89">
        <f t="shared" si="3"/>
        <v>38.59571322985957</v>
      </c>
    </row>
    <row r="17" spans="1:19" ht="15">
      <c r="A17" s="103" t="s">
        <v>97</v>
      </c>
      <c r="B17" s="78">
        <v>200</v>
      </c>
      <c r="C17" s="75">
        <v>55</v>
      </c>
      <c r="D17" s="75">
        <v>348</v>
      </c>
      <c r="E17" s="75">
        <v>148</v>
      </c>
      <c r="F17" s="75">
        <v>236</v>
      </c>
      <c r="G17" s="79">
        <v>120</v>
      </c>
      <c r="H17" s="78">
        <v>48</v>
      </c>
      <c r="I17" s="75">
        <v>144</v>
      </c>
      <c r="J17" s="75">
        <v>343</v>
      </c>
      <c r="K17" s="79">
        <v>239</v>
      </c>
      <c r="L17" s="78">
        <v>81</v>
      </c>
      <c r="M17" s="79">
        <v>23</v>
      </c>
      <c r="N17" s="78">
        <v>434</v>
      </c>
      <c r="O17" s="79">
        <v>151</v>
      </c>
      <c r="P17" s="84">
        <f t="shared" si="6"/>
        <v>1690</v>
      </c>
      <c r="Q17" s="85">
        <f t="shared" si="6"/>
        <v>880</v>
      </c>
      <c r="R17" s="88">
        <f t="shared" si="2"/>
        <v>65.75875486381322</v>
      </c>
      <c r="S17" s="89">
        <f t="shared" si="3"/>
        <v>34.24124513618677</v>
      </c>
    </row>
    <row r="18" spans="1:19" ht="15">
      <c r="A18" s="103" t="s">
        <v>98</v>
      </c>
      <c r="B18" s="78">
        <v>85</v>
      </c>
      <c r="C18" s="75">
        <v>17</v>
      </c>
      <c r="D18" s="75">
        <v>422</v>
      </c>
      <c r="E18" s="75">
        <v>70</v>
      </c>
      <c r="F18" s="75">
        <v>223</v>
      </c>
      <c r="G18" s="79">
        <v>41</v>
      </c>
      <c r="H18" s="78">
        <v>39</v>
      </c>
      <c r="I18" s="75">
        <v>281</v>
      </c>
      <c r="J18" s="75">
        <v>47</v>
      </c>
      <c r="K18" s="79">
        <v>335</v>
      </c>
      <c r="L18" s="78">
        <v>14</v>
      </c>
      <c r="M18" s="79">
        <v>6</v>
      </c>
      <c r="N18" s="78">
        <v>178</v>
      </c>
      <c r="O18" s="79">
        <v>125</v>
      </c>
      <c r="P18" s="84">
        <f t="shared" si="6"/>
        <v>1008</v>
      </c>
      <c r="Q18" s="85">
        <f t="shared" si="6"/>
        <v>875</v>
      </c>
      <c r="R18" s="88">
        <f t="shared" si="2"/>
        <v>53.531598513011154</v>
      </c>
      <c r="S18" s="89">
        <f t="shared" si="3"/>
        <v>46.468401486988846</v>
      </c>
    </row>
    <row r="19" spans="1:19" ht="15">
      <c r="A19" s="103" t="s">
        <v>102</v>
      </c>
      <c r="B19" s="78">
        <f aca="true" t="shared" si="7" ref="B19:Q19">SUM(B20:B28)</f>
        <v>1992</v>
      </c>
      <c r="C19" s="75">
        <f t="shared" si="7"/>
        <v>717</v>
      </c>
      <c r="D19" s="75">
        <f t="shared" si="7"/>
        <v>10354</v>
      </c>
      <c r="E19" s="75">
        <f t="shared" si="7"/>
        <v>4270</v>
      </c>
      <c r="F19" s="75">
        <f t="shared" si="7"/>
        <v>7612</v>
      </c>
      <c r="G19" s="79">
        <f t="shared" si="7"/>
        <v>2963</v>
      </c>
      <c r="H19" s="78">
        <f t="shared" si="7"/>
        <v>981</v>
      </c>
      <c r="I19" s="75">
        <f t="shared" si="7"/>
        <v>8955</v>
      </c>
      <c r="J19" s="75">
        <f t="shared" si="7"/>
        <v>3404</v>
      </c>
      <c r="K19" s="79">
        <f t="shared" si="7"/>
        <v>12380</v>
      </c>
      <c r="L19" s="78">
        <f t="shared" si="7"/>
        <v>393</v>
      </c>
      <c r="M19" s="79">
        <f t="shared" si="7"/>
        <v>216</v>
      </c>
      <c r="N19" s="78">
        <f t="shared" si="7"/>
        <v>5342</v>
      </c>
      <c r="O19" s="79">
        <f t="shared" si="7"/>
        <v>2913</v>
      </c>
      <c r="P19" s="78">
        <f t="shared" si="7"/>
        <v>30078</v>
      </c>
      <c r="Q19" s="79">
        <f t="shared" si="7"/>
        <v>32414</v>
      </c>
      <c r="R19" s="88">
        <f t="shared" si="2"/>
        <v>48.13096076297766</v>
      </c>
      <c r="S19" s="89">
        <f t="shared" si="3"/>
        <v>51.86903923702234</v>
      </c>
    </row>
    <row r="20" spans="1:19" ht="15">
      <c r="A20" s="104" t="s">
        <v>9</v>
      </c>
      <c r="B20" s="80">
        <v>112</v>
      </c>
      <c r="C20" s="73">
        <v>66</v>
      </c>
      <c r="D20" s="73">
        <v>522</v>
      </c>
      <c r="E20" s="73">
        <v>324</v>
      </c>
      <c r="F20" s="73">
        <v>435</v>
      </c>
      <c r="G20" s="81">
        <v>213</v>
      </c>
      <c r="H20" s="80">
        <v>52</v>
      </c>
      <c r="I20" s="73">
        <v>791</v>
      </c>
      <c r="J20" s="73">
        <v>178</v>
      </c>
      <c r="K20" s="81">
        <v>1062</v>
      </c>
      <c r="L20" s="80">
        <v>17</v>
      </c>
      <c r="M20" s="81">
        <v>23</v>
      </c>
      <c r="N20" s="80">
        <v>263</v>
      </c>
      <c r="O20" s="81">
        <v>204</v>
      </c>
      <c r="P20" s="82">
        <f aca="true" t="shared" si="8" ref="P20:P28">+N20+B20+D20+F20+H20+J20+L20</f>
        <v>1579</v>
      </c>
      <c r="Q20" s="83">
        <f aca="true" t="shared" si="9" ref="Q20:Q28">+O20+C20+E20+G20+I20+K20+M20</f>
        <v>2683</v>
      </c>
      <c r="R20" s="90">
        <f t="shared" si="2"/>
        <v>37.04833411543876</v>
      </c>
      <c r="S20" s="91">
        <f t="shared" si="3"/>
        <v>62.95166588456124</v>
      </c>
    </row>
    <row r="21" spans="1:19" ht="15">
      <c r="A21" s="104" t="s">
        <v>10</v>
      </c>
      <c r="B21" s="80">
        <v>220</v>
      </c>
      <c r="C21" s="73">
        <v>83</v>
      </c>
      <c r="D21" s="73">
        <v>1049</v>
      </c>
      <c r="E21" s="73">
        <v>419</v>
      </c>
      <c r="F21" s="73">
        <v>1173</v>
      </c>
      <c r="G21" s="81">
        <v>474</v>
      </c>
      <c r="H21" s="80">
        <v>106</v>
      </c>
      <c r="I21" s="73">
        <v>1192</v>
      </c>
      <c r="J21" s="73">
        <v>570</v>
      </c>
      <c r="K21" s="81">
        <v>2311</v>
      </c>
      <c r="L21" s="80">
        <v>63</v>
      </c>
      <c r="M21" s="81">
        <v>52</v>
      </c>
      <c r="N21" s="80">
        <v>508</v>
      </c>
      <c r="O21" s="81">
        <v>365</v>
      </c>
      <c r="P21" s="82">
        <f t="shared" si="8"/>
        <v>3689</v>
      </c>
      <c r="Q21" s="83">
        <f t="shared" si="9"/>
        <v>4896</v>
      </c>
      <c r="R21" s="90">
        <f t="shared" si="2"/>
        <v>42.97029702970297</v>
      </c>
      <c r="S21" s="91">
        <f t="shared" si="3"/>
        <v>57.02970297029703</v>
      </c>
    </row>
    <row r="22" spans="1:19" ht="15">
      <c r="A22" s="104" t="s">
        <v>11</v>
      </c>
      <c r="B22" s="80">
        <v>124</v>
      </c>
      <c r="C22" s="73">
        <v>64</v>
      </c>
      <c r="D22" s="73">
        <v>892</v>
      </c>
      <c r="E22" s="73">
        <v>530</v>
      </c>
      <c r="F22" s="73">
        <v>649</v>
      </c>
      <c r="G22" s="81">
        <v>337</v>
      </c>
      <c r="H22" s="80">
        <v>94</v>
      </c>
      <c r="I22" s="73">
        <v>886</v>
      </c>
      <c r="J22" s="73">
        <v>223</v>
      </c>
      <c r="K22" s="81">
        <v>1209</v>
      </c>
      <c r="L22" s="80">
        <v>12</v>
      </c>
      <c r="M22" s="81">
        <v>7</v>
      </c>
      <c r="N22" s="80">
        <v>417</v>
      </c>
      <c r="O22" s="81">
        <v>206</v>
      </c>
      <c r="P22" s="82">
        <f t="shared" si="8"/>
        <v>2411</v>
      </c>
      <c r="Q22" s="83">
        <f t="shared" si="9"/>
        <v>3239</v>
      </c>
      <c r="R22" s="90">
        <f t="shared" si="2"/>
        <v>42.67256637168141</v>
      </c>
      <c r="S22" s="91">
        <f t="shared" si="3"/>
        <v>57.32743362831859</v>
      </c>
    </row>
    <row r="23" spans="1:19" ht="15">
      <c r="A23" s="104" t="s">
        <v>12</v>
      </c>
      <c r="B23" s="80">
        <v>1255</v>
      </c>
      <c r="C23" s="73">
        <v>457</v>
      </c>
      <c r="D23" s="73">
        <v>5987</v>
      </c>
      <c r="E23" s="73">
        <v>2464</v>
      </c>
      <c r="F23" s="73">
        <v>3661</v>
      </c>
      <c r="G23" s="81">
        <v>1463</v>
      </c>
      <c r="H23" s="80">
        <v>551</v>
      </c>
      <c r="I23" s="73">
        <v>4485</v>
      </c>
      <c r="J23" s="73">
        <v>1896</v>
      </c>
      <c r="K23" s="81">
        <v>4991</v>
      </c>
      <c r="L23" s="80">
        <v>271</v>
      </c>
      <c r="M23" s="81">
        <v>108</v>
      </c>
      <c r="N23" s="80">
        <v>3574</v>
      </c>
      <c r="O23" s="81">
        <v>1804</v>
      </c>
      <c r="P23" s="82">
        <f t="shared" si="8"/>
        <v>17195</v>
      </c>
      <c r="Q23" s="83">
        <f t="shared" si="9"/>
        <v>15772</v>
      </c>
      <c r="R23" s="90">
        <f t="shared" si="2"/>
        <v>52.158218824885495</v>
      </c>
      <c r="S23" s="91">
        <f t="shared" si="3"/>
        <v>47.841781175114505</v>
      </c>
    </row>
    <row r="24" spans="1:19" ht="15">
      <c r="A24" s="104" t="s">
        <v>99</v>
      </c>
      <c r="B24" s="80">
        <v>79</v>
      </c>
      <c r="C24" s="73">
        <v>10</v>
      </c>
      <c r="D24" s="73">
        <v>563</v>
      </c>
      <c r="E24" s="73">
        <v>177</v>
      </c>
      <c r="F24" s="73">
        <v>417</v>
      </c>
      <c r="G24" s="81">
        <v>153</v>
      </c>
      <c r="H24" s="80">
        <v>48</v>
      </c>
      <c r="I24" s="73">
        <v>297</v>
      </c>
      <c r="J24" s="73">
        <v>106</v>
      </c>
      <c r="K24" s="81">
        <v>606</v>
      </c>
      <c r="L24" s="80">
        <v>7</v>
      </c>
      <c r="M24" s="81">
        <v>0</v>
      </c>
      <c r="N24" s="80">
        <v>144</v>
      </c>
      <c r="O24" s="81">
        <v>80</v>
      </c>
      <c r="P24" s="82">
        <f t="shared" si="8"/>
        <v>1364</v>
      </c>
      <c r="Q24" s="83">
        <f t="shared" si="9"/>
        <v>1323</v>
      </c>
      <c r="R24" s="90">
        <f t="shared" si="2"/>
        <v>50.762932638630446</v>
      </c>
      <c r="S24" s="91">
        <f t="shared" si="3"/>
        <v>49.237067361369554</v>
      </c>
    </row>
    <row r="25" spans="1:19" ht="15">
      <c r="A25" s="104" t="s">
        <v>13</v>
      </c>
      <c r="B25" s="80">
        <v>108</v>
      </c>
      <c r="C25" s="73">
        <v>14</v>
      </c>
      <c r="D25" s="73">
        <v>579</v>
      </c>
      <c r="E25" s="73">
        <v>174</v>
      </c>
      <c r="F25" s="73">
        <v>476</v>
      </c>
      <c r="G25" s="81">
        <v>108</v>
      </c>
      <c r="H25" s="80">
        <v>36</v>
      </c>
      <c r="I25" s="73">
        <v>669</v>
      </c>
      <c r="J25" s="73">
        <v>141</v>
      </c>
      <c r="K25" s="81">
        <v>911</v>
      </c>
      <c r="L25" s="80">
        <v>7</v>
      </c>
      <c r="M25" s="81">
        <v>6</v>
      </c>
      <c r="N25" s="80">
        <v>167</v>
      </c>
      <c r="O25" s="81">
        <v>124</v>
      </c>
      <c r="P25" s="82">
        <f t="shared" si="8"/>
        <v>1514</v>
      </c>
      <c r="Q25" s="83">
        <f t="shared" si="9"/>
        <v>2006</v>
      </c>
      <c r="R25" s="90">
        <f t="shared" si="2"/>
        <v>43.01136363636363</v>
      </c>
      <c r="S25" s="91">
        <f t="shared" si="3"/>
        <v>56.98863636363637</v>
      </c>
    </row>
    <row r="26" spans="1:19" ht="15">
      <c r="A26" s="104" t="s">
        <v>100</v>
      </c>
      <c r="B26" s="80">
        <v>30</v>
      </c>
      <c r="C26" s="73">
        <v>10</v>
      </c>
      <c r="D26" s="73">
        <v>271</v>
      </c>
      <c r="E26" s="73">
        <v>35</v>
      </c>
      <c r="F26" s="73">
        <v>293</v>
      </c>
      <c r="G26" s="81">
        <v>54</v>
      </c>
      <c r="H26" s="80">
        <v>43</v>
      </c>
      <c r="I26" s="73">
        <v>250</v>
      </c>
      <c r="J26" s="73">
        <v>84</v>
      </c>
      <c r="K26" s="81">
        <v>490</v>
      </c>
      <c r="L26" s="80">
        <v>4</v>
      </c>
      <c r="M26" s="81">
        <v>8</v>
      </c>
      <c r="N26" s="80">
        <v>76</v>
      </c>
      <c r="O26" s="81">
        <v>44</v>
      </c>
      <c r="P26" s="82">
        <f t="shared" si="8"/>
        <v>801</v>
      </c>
      <c r="Q26" s="83">
        <f t="shared" si="9"/>
        <v>891</v>
      </c>
      <c r="R26" s="90">
        <f t="shared" si="2"/>
        <v>47.340425531914896</v>
      </c>
      <c r="S26" s="91">
        <f t="shared" si="3"/>
        <v>52.659574468085104</v>
      </c>
    </row>
    <row r="27" spans="1:19" ht="15">
      <c r="A27" s="104" t="s">
        <v>101</v>
      </c>
      <c r="B27" s="80">
        <v>23</v>
      </c>
      <c r="C27" s="73">
        <v>6</v>
      </c>
      <c r="D27" s="73">
        <v>277</v>
      </c>
      <c r="E27" s="73">
        <v>68</v>
      </c>
      <c r="F27" s="73">
        <v>262</v>
      </c>
      <c r="G27" s="81">
        <v>83</v>
      </c>
      <c r="H27" s="80">
        <v>30</v>
      </c>
      <c r="I27" s="73">
        <v>174</v>
      </c>
      <c r="J27" s="73">
        <v>61</v>
      </c>
      <c r="K27" s="81">
        <v>338</v>
      </c>
      <c r="L27" s="80">
        <v>1</v>
      </c>
      <c r="M27" s="81">
        <v>2</v>
      </c>
      <c r="N27" s="80">
        <v>82</v>
      </c>
      <c r="O27" s="81">
        <v>46</v>
      </c>
      <c r="P27" s="82">
        <f t="shared" si="8"/>
        <v>736</v>
      </c>
      <c r="Q27" s="83">
        <f t="shared" si="9"/>
        <v>717</v>
      </c>
      <c r="R27" s="90">
        <f t="shared" si="2"/>
        <v>50.65381968341363</v>
      </c>
      <c r="S27" s="91">
        <f t="shared" si="3"/>
        <v>49.34618031658637</v>
      </c>
    </row>
    <row r="28" spans="1:19" ht="15">
      <c r="A28" s="104" t="s">
        <v>14</v>
      </c>
      <c r="B28" s="80">
        <v>41</v>
      </c>
      <c r="C28" s="73">
        <v>7</v>
      </c>
      <c r="D28" s="73">
        <v>214</v>
      </c>
      <c r="E28" s="73">
        <v>79</v>
      </c>
      <c r="F28" s="73">
        <v>246</v>
      </c>
      <c r="G28" s="81">
        <v>78</v>
      </c>
      <c r="H28" s="80">
        <v>21</v>
      </c>
      <c r="I28" s="73">
        <v>211</v>
      </c>
      <c r="J28" s="73">
        <v>145</v>
      </c>
      <c r="K28" s="81">
        <v>462</v>
      </c>
      <c r="L28" s="80">
        <v>11</v>
      </c>
      <c r="M28" s="81">
        <v>10</v>
      </c>
      <c r="N28" s="80">
        <v>111</v>
      </c>
      <c r="O28" s="81">
        <v>40</v>
      </c>
      <c r="P28" s="82">
        <f t="shared" si="8"/>
        <v>789</v>
      </c>
      <c r="Q28" s="83">
        <f t="shared" si="9"/>
        <v>887</v>
      </c>
      <c r="R28" s="90">
        <f t="shared" si="2"/>
        <v>47.0763723150358</v>
      </c>
      <c r="S28" s="91">
        <f t="shared" si="3"/>
        <v>52.9236276849642</v>
      </c>
    </row>
    <row r="29" spans="1:19" ht="15">
      <c r="A29" s="103" t="s">
        <v>104</v>
      </c>
      <c r="B29" s="78">
        <f aca="true" t="shared" si="10" ref="B29:Q29">SUM(B30:B32)</f>
        <v>303</v>
      </c>
      <c r="C29" s="75">
        <f t="shared" si="10"/>
        <v>47</v>
      </c>
      <c r="D29" s="75">
        <f t="shared" si="10"/>
        <v>2059</v>
      </c>
      <c r="E29" s="75">
        <f t="shared" si="10"/>
        <v>290</v>
      </c>
      <c r="F29" s="75">
        <f t="shared" si="10"/>
        <v>1288</v>
      </c>
      <c r="G29" s="79">
        <f t="shared" si="10"/>
        <v>245</v>
      </c>
      <c r="H29" s="78">
        <f t="shared" si="10"/>
        <v>178</v>
      </c>
      <c r="I29" s="75">
        <f t="shared" si="10"/>
        <v>1034</v>
      </c>
      <c r="J29" s="75">
        <f t="shared" si="10"/>
        <v>389</v>
      </c>
      <c r="K29" s="79">
        <f t="shared" si="10"/>
        <v>1506</v>
      </c>
      <c r="L29" s="78">
        <f t="shared" si="10"/>
        <v>39</v>
      </c>
      <c r="M29" s="79">
        <f t="shared" si="10"/>
        <v>20</v>
      </c>
      <c r="N29" s="78">
        <f t="shared" si="10"/>
        <v>614</v>
      </c>
      <c r="O29" s="79">
        <f t="shared" si="10"/>
        <v>363</v>
      </c>
      <c r="P29" s="78">
        <f t="shared" si="10"/>
        <v>4870</v>
      </c>
      <c r="Q29" s="79">
        <f t="shared" si="10"/>
        <v>3505</v>
      </c>
      <c r="R29" s="88">
        <f t="shared" si="2"/>
        <v>58.149253731343286</v>
      </c>
      <c r="S29" s="89">
        <f t="shared" si="3"/>
        <v>41.850746268656714</v>
      </c>
    </row>
    <row r="30" spans="1:19" ht="15">
      <c r="A30" s="104" t="s">
        <v>15</v>
      </c>
      <c r="B30" s="80">
        <v>82</v>
      </c>
      <c r="C30" s="73">
        <v>13</v>
      </c>
      <c r="D30" s="73">
        <v>545</v>
      </c>
      <c r="E30" s="73">
        <v>77</v>
      </c>
      <c r="F30" s="73">
        <v>318</v>
      </c>
      <c r="G30" s="81">
        <v>68</v>
      </c>
      <c r="H30" s="80">
        <v>41</v>
      </c>
      <c r="I30" s="73">
        <v>267</v>
      </c>
      <c r="J30" s="73">
        <v>86</v>
      </c>
      <c r="K30" s="81">
        <v>414</v>
      </c>
      <c r="L30" s="80">
        <v>3</v>
      </c>
      <c r="M30" s="81">
        <v>9</v>
      </c>
      <c r="N30" s="80">
        <v>183</v>
      </c>
      <c r="O30" s="81">
        <v>87</v>
      </c>
      <c r="P30" s="82">
        <f aca="true" t="shared" si="11" ref="P30:Q33">+N30+B30+D30+F30+H30+J30+L30</f>
        <v>1258</v>
      </c>
      <c r="Q30" s="83">
        <f t="shared" si="11"/>
        <v>935</v>
      </c>
      <c r="R30" s="90">
        <f t="shared" si="2"/>
        <v>57.36434108527132</v>
      </c>
      <c r="S30" s="91">
        <f t="shared" si="3"/>
        <v>42.63565891472868</v>
      </c>
    </row>
    <row r="31" spans="1:19" ht="15">
      <c r="A31" s="104" t="s">
        <v>103</v>
      </c>
      <c r="B31" s="80">
        <v>180</v>
      </c>
      <c r="C31" s="73">
        <v>26</v>
      </c>
      <c r="D31" s="73">
        <v>1249</v>
      </c>
      <c r="E31" s="73">
        <v>168</v>
      </c>
      <c r="F31" s="73">
        <v>784</v>
      </c>
      <c r="G31" s="81">
        <v>150</v>
      </c>
      <c r="H31" s="80">
        <v>103</v>
      </c>
      <c r="I31" s="73">
        <v>645</v>
      </c>
      <c r="J31" s="73">
        <v>244</v>
      </c>
      <c r="K31" s="81">
        <v>882</v>
      </c>
      <c r="L31" s="80">
        <v>32</v>
      </c>
      <c r="M31" s="81">
        <v>10</v>
      </c>
      <c r="N31" s="80">
        <v>350</v>
      </c>
      <c r="O31" s="81">
        <v>248</v>
      </c>
      <c r="P31" s="82">
        <f t="shared" si="11"/>
        <v>2942</v>
      </c>
      <c r="Q31" s="83">
        <f t="shared" si="11"/>
        <v>2129</v>
      </c>
      <c r="R31" s="90">
        <f t="shared" si="2"/>
        <v>58.01617038059554</v>
      </c>
      <c r="S31" s="91">
        <f t="shared" si="3"/>
        <v>41.98382961940446</v>
      </c>
    </row>
    <row r="32" spans="1:19" ht="15">
      <c r="A32" s="104" t="s">
        <v>16</v>
      </c>
      <c r="B32" s="80">
        <v>41</v>
      </c>
      <c r="C32" s="73">
        <v>8</v>
      </c>
      <c r="D32" s="73">
        <v>265</v>
      </c>
      <c r="E32" s="73">
        <v>45</v>
      </c>
      <c r="F32" s="73">
        <v>186</v>
      </c>
      <c r="G32" s="81">
        <v>27</v>
      </c>
      <c r="H32" s="80">
        <v>34</v>
      </c>
      <c r="I32" s="73">
        <v>122</v>
      </c>
      <c r="J32" s="73">
        <v>59</v>
      </c>
      <c r="K32" s="81">
        <v>210</v>
      </c>
      <c r="L32" s="80">
        <v>4</v>
      </c>
      <c r="M32" s="81">
        <v>1</v>
      </c>
      <c r="N32" s="80">
        <v>81</v>
      </c>
      <c r="O32" s="81">
        <v>28</v>
      </c>
      <c r="P32" s="82">
        <f t="shared" si="11"/>
        <v>670</v>
      </c>
      <c r="Q32" s="83">
        <f t="shared" si="11"/>
        <v>441</v>
      </c>
      <c r="R32" s="90">
        <f t="shared" si="2"/>
        <v>60.30603060306031</v>
      </c>
      <c r="S32" s="91">
        <f t="shared" si="3"/>
        <v>39.69396939693969</v>
      </c>
    </row>
    <row r="33" spans="1:19" ht="15.75" thickBot="1">
      <c r="A33" s="105" t="s">
        <v>105</v>
      </c>
      <c r="B33" s="95">
        <v>67</v>
      </c>
      <c r="C33" s="96">
        <v>14</v>
      </c>
      <c r="D33" s="96">
        <v>272</v>
      </c>
      <c r="E33" s="96">
        <v>104</v>
      </c>
      <c r="F33" s="96">
        <v>162</v>
      </c>
      <c r="G33" s="97">
        <v>85</v>
      </c>
      <c r="H33" s="95">
        <v>23</v>
      </c>
      <c r="I33" s="96">
        <v>208</v>
      </c>
      <c r="J33" s="96">
        <v>98</v>
      </c>
      <c r="K33" s="97">
        <v>294</v>
      </c>
      <c r="L33" s="95">
        <v>8</v>
      </c>
      <c r="M33" s="97">
        <v>5</v>
      </c>
      <c r="N33" s="95">
        <v>187</v>
      </c>
      <c r="O33" s="97">
        <v>57</v>
      </c>
      <c r="P33" s="98">
        <f t="shared" si="11"/>
        <v>817</v>
      </c>
      <c r="Q33" s="99">
        <f t="shared" si="11"/>
        <v>767</v>
      </c>
      <c r="R33" s="100">
        <f t="shared" si="2"/>
        <v>51.57828282828283</v>
      </c>
      <c r="S33" s="101">
        <f t="shared" si="3"/>
        <v>48.42171717171717</v>
      </c>
    </row>
    <row r="34" spans="1:19" ht="29.25" customHeight="1" thickBot="1" thickTop="1">
      <c r="A34" s="106" t="s">
        <v>116</v>
      </c>
      <c r="B34" s="429">
        <f>+(B7+C7)*100/(G7+F7+E7+D7+C7+B7)</f>
        <v>10.580783803653226</v>
      </c>
      <c r="C34" s="430"/>
      <c r="D34" s="429">
        <f>+(D7+E7)*100/(B7+C7+D7+E7+F7+G7)</f>
        <v>51.789854662670365</v>
      </c>
      <c r="E34" s="430"/>
      <c r="F34" s="431">
        <f>+(F7+G7)*100/(B7+C7+D7+E7+F7+G7)</f>
        <v>37.62936153367641</v>
      </c>
      <c r="G34" s="430"/>
      <c r="H34" s="429">
        <f>+(H7+I7)*100/(H7+I7+J7+K7)</f>
        <v>37.53186351236528</v>
      </c>
      <c r="I34" s="430"/>
      <c r="J34" s="429">
        <f>+(J7+K7)*100/(H7+I7+J7+K7)</f>
        <v>62.46813648763472</v>
      </c>
      <c r="K34" s="430"/>
      <c r="L34" s="435">
        <f>+(L7+M7)*100/(P7+Q7)</f>
        <v>1.1645119060860936</v>
      </c>
      <c r="M34" s="436"/>
      <c r="N34" s="435">
        <f>+(N7+O7)*100/(P7+Q7)</f>
        <v>15.179725000641723</v>
      </c>
      <c r="O34" s="436"/>
      <c r="P34"/>
      <c r="Q34"/>
      <c r="R34"/>
      <c r="S34"/>
    </row>
    <row r="35" spans="1:19" ht="30.75" customHeight="1" thickBot="1" thickTop="1">
      <c r="A35" s="107" t="s">
        <v>117</v>
      </c>
      <c r="B35" s="432">
        <f>+(B7+C7+D7+E7+F7+G7)*100/(P7+Q7)</f>
        <v>45.39029544890608</v>
      </c>
      <c r="C35" s="433"/>
      <c r="D35" s="433"/>
      <c r="E35" s="433"/>
      <c r="F35" s="433"/>
      <c r="G35" s="434"/>
      <c r="H35" s="432">
        <f>+(H7+I7+J7+K7)*100/(P7+Q7)</f>
        <v>38.265467644366105</v>
      </c>
      <c r="I35" s="433"/>
      <c r="J35" s="433"/>
      <c r="K35" s="434"/>
      <c r="L35" s="432"/>
      <c r="M35" s="434"/>
      <c r="N35" s="432"/>
      <c r="O35" s="434"/>
      <c r="P35"/>
      <c r="Q35"/>
      <c r="R35"/>
      <c r="S35"/>
    </row>
    <row r="36" spans="1:15" ht="33.75" customHeight="1" thickBot="1" thickTop="1">
      <c r="A36" s="106" t="s">
        <v>118</v>
      </c>
      <c r="B36" s="439">
        <f>+(C7+E7+G7)*100/(B7+C7+D7+E7+F7+G7)</f>
        <v>26.469867481008123</v>
      </c>
      <c r="C36" s="440"/>
      <c r="D36" s="440"/>
      <c r="E36" s="440"/>
      <c r="F36" s="440"/>
      <c r="G36" s="441"/>
      <c r="H36" s="429">
        <f>+(I7+K7)*100/(H7+I7+J7+K7)</f>
        <v>79.68561334466258</v>
      </c>
      <c r="I36" s="431"/>
      <c r="J36" s="431"/>
      <c r="K36" s="430"/>
      <c r="L36" s="442">
        <f>+M7*100/(L7+M7)</f>
        <v>32.255694342395294</v>
      </c>
      <c r="M36" s="443"/>
      <c r="N36" s="442">
        <f>+O7*100/(N7+O7)</f>
        <v>32.213516712699395</v>
      </c>
      <c r="O36" s="443"/>
    </row>
    <row r="37" spans="1:15" ht="15.75" thickTop="1">
      <c r="A37" s="447" t="s">
        <v>86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</row>
  </sheetData>
  <sheetProtection/>
  <mergeCells count="36">
    <mergeCell ref="A37:O37"/>
    <mergeCell ref="A1:S1"/>
    <mergeCell ref="A2:A6"/>
    <mergeCell ref="B2:O2"/>
    <mergeCell ref="P2:S4"/>
    <mergeCell ref="B3:G3"/>
    <mergeCell ref="B4:C4"/>
    <mergeCell ref="D4:E4"/>
    <mergeCell ref="F4:G4"/>
    <mergeCell ref="H4:I4"/>
    <mergeCell ref="B36:G36"/>
    <mergeCell ref="H36:K36"/>
    <mergeCell ref="L36:M36"/>
    <mergeCell ref="N36:O36"/>
    <mergeCell ref="J4:K4"/>
    <mergeCell ref="B5:C5"/>
    <mergeCell ref="D5:E5"/>
    <mergeCell ref="F5:G5"/>
    <mergeCell ref="H5:I5"/>
    <mergeCell ref="J5:K5"/>
    <mergeCell ref="B35:G35"/>
    <mergeCell ref="H35:K35"/>
    <mergeCell ref="N34:O35"/>
    <mergeCell ref="L34:M35"/>
    <mergeCell ref="P5:Q5"/>
    <mergeCell ref="R5:S5"/>
    <mergeCell ref="L5:M5"/>
    <mergeCell ref="N5:O5"/>
    <mergeCell ref="H3:K3"/>
    <mergeCell ref="L3:M4"/>
    <mergeCell ref="N3:O4"/>
    <mergeCell ref="B34:C34"/>
    <mergeCell ref="D34:E34"/>
    <mergeCell ref="F34:G34"/>
    <mergeCell ref="H34:I34"/>
    <mergeCell ref="J34:K3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MaritzaR</dc:creator>
  <cp:keywords/>
  <dc:description/>
  <cp:lastModifiedBy>Damaris Rosabal</cp:lastModifiedBy>
  <cp:lastPrinted>2013-03-06T13:25:15Z</cp:lastPrinted>
  <dcterms:created xsi:type="dcterms:W3CDTF">2013-03-05T11:05:10Z</dcterms:created>
  <dcterms:modified xsi:type="dcterms:W3CDTF">2015-11-25T17:44:13Z</dcterms:modified>
  <cp:category/>
  <cp:version/>
  <cp:contentType/>
  <cp:contentStatus/>
</cp:coreProperties>
</file>