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Indice" sheetId="1" r:id="rId1"/>
    <sheet name="Nota_Metodologica" sheetId="2" r:id="rId2"/>
    <sheet name="Tabela1" sheetId="3" r:id="rId3"/>
    <sheet name="Tabela2" sheetId="4" r:id="rId4"/>
    <sheet name="Tabela3" sheetId="5" r:id="rId5"/>
    <sheet name="Tabela4" sheetId="6" r:id="rId6"/>
    <sheet name="Tabela5" sheetId="7" r:id="rId7"/>
    <sheet name="Tabela6" sheetId="8" r:id="rId8"/>
    <sheet name="Tabela7" sheetId="9" r:id="rId9"/>
    <sheet name="Tabela8" sheetId="10" r:id="rId10"/>
    <sheet name="Tabela9" sheetId="11" r:id="rId11"/>
    <sheet name="Tabela10" sheetId="12" r:id="rId12"/>
    <sheet name="Tabela11" sheetId="13" r:id="rId13"/>
    <sheet name="Tabela12" sheetId="14" r:id="rId14"/>
    <sheet name="Tabela13" sheetId="15" r:id="rId15"/>
    <sheet name="Tabela14" sheetId="16" r:id="rId16"/>
    <sheet name="Tabela15" sheetId="17" r:id="rId17"/>
    <sheet name="Tabela16" sheetId="18" r:id="rId18"/>
    <sheet name="Tabela17" sheetId="19" r:id="rId19"/>
    <sheet name="Tabela18" sheetId="20" r:id="rId20"/>
    <sheet name="Tabela19" sheetId="21" r:id="rId21"/>
    <sheet name="Tabela20" sheetId="22" r:id="rId22"/>
    <sheet name="Tabela21" sheetId="23" r:id="rId23"/>
    <sheet name="Tabela22" sheetId="24" r:id="rId24"/>
    <sheet name="Tabela23" sheetId="25" r:id="rId25"/>
    <sheet name="Tabela24" sheetId="26" r:id="rId26"/>
    <sheet name="Tabela25" sheetId="27" r:id="rId27"/>
    <sheet name="Tabela26" sheetId="28" r:id="rId28"/>
    <sheet name="Tabela27" sheetId="29" r:id="rId29"/>
    <sheet name="Tabela28" sheetId="30" r:id="rId30"/>
    <sheet name="Tabela29" sheetId="31" r:id="rId31"/>
    <sheet name="Voltar" sheetId="32" r:id="rId32"/>
  </sheets>
  <definedNames/>
  <calcPr fullCalcOnLoad="1"/>
</workbook>
</file>

<file path=xl/sharedStrings.xml><?xml version="1.0" encoding="utf-8"?>
<sst xmlns="http://schemas.openxmlformats.org/spreadsheetml/2006/main" count="636" uniqueCount="187">
  <si>
    <t>Evolução do Número de Empresas Ativas, segundo a Ilha</t>
  </si>
  <si>
    <t>Tabela 1. Evolução do Número de Empresas Ativas, segundo a Ilha</t>
  </si>
  <si>
    <t>Ilha</t>
  </si>
  <si>
    <t>Número de Empresas Activas</t>
  </si>
  <si>
    <t>Txa Variação (2018/2017)</t>
  </si>
  <si>
    <t>Santo Antão</t>
  </si>
  <si>
    <t>São Vicente</t>
  </si>
  <si>
    <t>São Nicolau</t>
  </si>
  <si>
    <t>Sal</t>
  </si>
  <si>
    <t>Boavista</t>
  </si>
  <si>
    <t>Maio</t>
  </si>
  <si>
    <t>Santiago</t>
  </si>
  <si>
    <t>Fogo</t>
  </si>
  <si>
    <t>Brava</t>
  </si>
  <si>
    <t>Cabo Verde</t>
  </si>
  <si>
    <t>Fonte: INE, IAE 2011; IVºRE 2012; IAE 2013; IAE2014; IAE2015; IAE2016; VºRE2017; IAE2018</t>
  </si>
  <si>
    <t>Tabela 1</t>
  </si>
  <si>
    <t>Evolução do Número de Pessoas ao Serviço, segundo a Ilha</t>
  </si>
  <si>
    <t>Número de Pessoas ao Serviço</t>
  </si>
  <si>
    <t>Tabela 2. Evolução do Número de Pessoas ao Serviço, segundo a Ilha</t>
  </si>
  <si>
    <t>Evolução do Volume de Negócios (Em contos), segundo a Ilha</t>
  </si>
  <si>
    <t>Tabela 3. Evolução do Volume de Negócios (Em contos), segundo a Ilha</t>
  </si>
  <si>
    <t>Tabela 3</t>
  </si>
  <si>
    <t>Tabela 2</t>
  </si>
  <si>
    <t>Distribuição do número de pessoas ao serviço por Sexo, segundo Ilha</t>
  </si>
  <si>
    <t>Tabela 4. Distribuição do número de pessoas ao serviço por Sexo, segundo Ilha</t>
  </si>
  <si>
    <t>Sexo</t>
  </si>
  <si>
    <t>Masculino</t>
  </si>
  <si>
    <t>Feminino</t>
  </si>
  <si>
    <t>Total</t>
  </si>
  <si>
    <t>Boa Vista</t>
  </si>
  <si>
    <t>Fonte: INE, IAE 2018</t>
  </si>
  <si>
    <t xml:space="preserve"> </t>
  </si>
  <si>
    <t>Tabela 4</t>
  </si>
  <si>
    <t>Micro</t>
  </si>
  <si>
    <t>Pequenas</t>
  </si>
  <si>
    <t>Média</t>
  </si>
  <si>
    <t>Grande</t>
  </si>
  <si>
    <t>Fonte: INE, IAE2018</t>
  </si>
  <si>
    <t>Tabela 5</t>
  </si>
  <si>
    <t>Fonte: INE, VºRE2017; IAE2018</t>
  </si>
  <si>
    <t>Distribuição do responsável máximo das empresas por Sexo, segundo a ilha</t>
  </si>
  <si>
    <t>Tabela 6. Distribuição do responsável máximo das empresas por Sexo, segundo a ilha</t>
  </si>
  <si>
    <t>Tabela 6</t>
  </si>
  <si>
    <t>Número de Empresas</t>
  </si>
  <si>
    <t>Evolução das empresa activas, segundo a dimensão, entre 2017 e 2018</t>
  </si>
  <si>
    <t>Tabela 7</t>
  </si>
  <si>
    <t>Distribuição das empresas ativas, segundo a dimensão, por ilha</t>
  </si>
  <si>
    <t>Tabela 5. Distribuição das empresas ativas, segundo a dimensão, por  ilha</t>
  </si>
  <si>
    <t>Responsável máximo das empresas, segundo o sexo</t>
  </si>
  <si>
    <t>Tabela 8. Responsável máximo das empresas, segundo o sexo</t>
  </si>
  <si>
    <t>Tabela 8</t>
  </si>
  <si>
    <t>Concelho</t>
  </si>
  <si>
    <t>Ribeira Grande Santiago</t>
  </si>
  <si>
    <t>Paul</t>
  </si>
  <si>
    <t>Porto Novo</t>
  </si>
  <si>
    <t>Ribeira Brava</t>
  </si>
  <si>
    <t>Tarrafal de São Nicolau</t>
  </si>
  <si>
    <t>Tarrafal de Santiago</t>
  </si>
  <si>
    <t>Santa Catarina Santiago</t>
  </si>
  <si>
    <t>Santa Cruz</t>
  </si>
  <si>
    <t>Praia</t>
  </si>
  <si>
    <t>São Domingos</t>
  </si>
  <si>
    <t>São Miguel</t>
  </si>
  <si>
    <t>São Salvador do Mundo</t>
  </si>
  <si>
    <t>São Lourenço dos Orgãos</t>
  </si>
  <si>
    <t>Mosteiros</t>
  </si>
  <si>
    <t>São Filipe</t>
  </si>
  <si>
    <t>Santa Catarina do Fogo</t>
  </si>
  <si>
    <t>Evolução de Empresas Ativas, segundo o Concelho</t>
  </si>
  <si>
    <t>Tabela 9. Evolução de Empresas Ativas, segundo o Concelho</t>
  </si>
  <si>
    <t>Tabela 9</t>
  </si>
  <si>
    <t>Evolução do Número de Pessoas ao Serviço, segundo o Concelho</t>
  </si>
  <si>
    <t>Tabela 10. Evolução do Número de Pessoas ao Serviço, segundo o Concelho</t>
  </si>
  <si>
    <t>Tabela 10</t>
  </si>
  <si>
    <t>Evolução do Volume de Negócios (Em Contos), segundo o Concelho</t>
  </si>
  <si>
    <t>Tabela 11. Evolução do Volume de Negócios (Em Contos), segundo o Concelho</t>
  </si>
  <si>
    <t>Tabela 11</t>
  </si>
  <si>
    <t>Distribuição do número de pessoas ao serviço por Sexo, segundo Concelho</t>
  </si>
  <si>
    <t>Tabela 12. Distribuição do número de pessoas ao serviço por Sexo, segundo Concelho</t>
  </si>
  <si>
    <t>Tabela 12</t>
  </si>
  <si>
    <t>Tabela 13. Distribuição das empresas ativas, segundo a dimensão, por Concelho</t>
  </si>
  <si>
    <t>Distribuição das empresas ativas, segundo a dimensão, por Concelho</t>
  </si>
  <si>
    <t>Tabela 13</t>
  </si>
  <si>
    <t>Tabela 14</t>
  </si>
  <si>
    <t>Distribuição do responsável máximo das empresas por Sexo, segundo o concelho</t>
  </si>
  <si>
    <t>Tabela 14. Distribuição do responsável máximo das empresas por Sexo, segundo o concelho</t>
  </si>
  <si>
    <t>Tabela 15</t>
  </si>
  <si>
    <t>Tipo de Contabilidade</t>
  </si>
  <si>
    <t>Com Contabilidade Organizada</t>
  </si>
  <si>
    <t>Sem Contabilidade Organizada</t>
  </si>
  <si>
    <t>Fonte: INE, IAE 2013; IAE2014; IAE2015; IAE2016; RE2017; IAE2018</t>
  </si>
  <si>
    <t xml:space="preserve">Tabela 15. Evolução das empresas ativas, segundo a organização de contabilidade </t>
  </si>
  <si>
    <t xml:space="preserve">Evolução das empresas ativas, segundo a organização de contabilidade </t>
  </si>
  <si>
    <t>Evolução do Número de Pessoas ao Serviço, segundo a organização de contabilidade</t>
  </si>
  <si>
    <t>Tabela 16. Evolução do Número de Pessoas ao Serviço, segundo a organização de contabilidade</t>
  </si>
  <si>
    <t>Tabela 16</t>
  </si>
  <si>
    <t>Evolução do Volume de Negócios, segundo a organização de contabilidade</t>
  </si>
  <si>
    <t>Tabela 17. Evolução do Volume de Negócios, segundo a organização de contabilidade</t>
  </si>
  <si>
    <t>Tabela 17</t>
  </si>
  <si>
    <t>Tabela 18</t>
  </si>
  <si>
    <t>Classes de forma jurídica</t>
  </si>
  <si>
    <t>Evolução de Empresas Ativas, segundo a Forma Juridica</t>
  </si>
  <si>
    <t>Tabela 18. Evolução de Empresas Ativas, segundo a Forma Juridica</t>
  </si>
  <si>
    <t>Evolução de Número de Pessoas ao Serviço, segundo a Forma Juridica</t>
  </si>
  <si>
    <t>Tabela 19. Evolução de Número de Pessoas ao Serviço, segundo a Forma Juridica</t>
  </si>
  <si>
    <t>Tabela 19</t>
  </si>
  <si>
    <t>Tabela 20</t>
  </si>
  <si>
    <t>Evolução do Volume de Negócios (Em contos), segundo a Forma Juridica</t>
  </si>
  <si>
    <t>Tabela 20. Evolução do Volume de Negócios (Em contos), segundo a Forma Juridica</t>
  </si>
  <si>
    <t>Sectores de actividade económica</t>
  </si>
  <si>
    <t>A - Agricultura, Produção Animal, Caça, Floresta e Pesca</t>
  </si>
  <si>
    <t>B - Indústria Extractiva</t>
  </si>
  <si>
    <t>C - Indústria Transformadora</t>
  </si>
  <si>
    <t>D - Electricidade, Gás, Vapor, Água Quente e Fria e Ar Frio</t>
  </si>
  <si>
    <t xml:space="preserve">E - Captação, Tratamento e Distribuição de Água, Saneamento, Gestão de Resíduos </t>
  </si>
  <si>
    <t>F - Construção</t>
  </si>
  <si>
    <t>G - Comércio por Grosso e a Retalho, Reparação de Veículos Automóveis e Motociclos</t>
  </si>
  <si>
    <t>H - Transportes e Armazenagem</t>
  </si>
  <si>
    <t>I - Alojamento e Restauração</t>
  </si>
  <si>
    <t>J - Actividades de Informação e Comunicação</t>
  </si>
  <si>
    <t>K - Actividades Financeiras e de Seguros</t>
  </si>
  <si>
    <t>L - Actividades Imobiliárias</t>
  </si>
  <si>
    <t xml:space="preserve">M - Actividades de Consultoria, Científicas, Técnicas e Similares </t>
  </si>
  <si>
    <t>N - Actividades Administrativas e dos Serviços de Apoio</t>
  </si>
  <si>
    <t>P - Educação</t>
  </si>
  <si>
    <t>Q - Saúde Humana e Acção Social</t>
  </si>
  <si>
    <t xml:space="preserve">R - Actividades Artísticas, de Espetáculos, Desportivas e Recreativas </t>
  </si>
  <si>
    <t>S - Outras Actividades de Serviços</t>
  </si>
  <si>
    <t>Tabela 21</t>
  </si>
  <si>
    <t>Tabela 22. Evolução do número de pessoas ao serviço, segundo o Ramo de Atividade</t>
  </si>
  <si>
    <t>Tabela 21. Evolução das Empresas Ativas, segundo o Ramo de Atividade</t>
  </si>
  <si>
    <t>Evolução do número de pessoas ao serviço, segundo o Ramo de Atividade</t>
  </si>
  <si>
    <t>Tabela 22</t>
  </si>
  <si>
    <t>Evolução das empresas ativas, segundo o Ramo de Atividade</t>
  </si>
  <si>
    <t>Tabela 23. Evolução do Volume de Negócios (Em contos), segundo o Ramo de Atividade</t>
  </si>
  <si>
    <t>Evolução do Volume de Negócios (Em contos), segundo o Ramo de Atividade</t>
  </si>
  <si>
    <t>Tabela 23</t>
  </si>
  <si>
    <t>Distribuição do número de pessoas ao serviço por Sexo, segundo o Ramo de Atividade</t>
  </si>
  <si>
    <t>Tabela 24. Distribuição do número de pessoas ao serviço por Sexo, segundo o Ramo de Atividade</t>
  </si>
  <si>
    <t>Tabela 24</t>
  </si>
  <si>
    <t>SA</t>
  </si>
  <si>
    <t>SV</t>
  </si>
  <si>
    <t>SN</t>
  </si>
  <si>
    <t>BV</t>
  </si>
  <si>
    <t>ST</t>
  </si>
  <si>
    <t>FG</t>
  </si>
  <si>
    <t xml:space="preserve">Tabela 25. Distribuição de empresas Ativas por Ilha, segundo o Ramo de Atividade </t>
  </si>
  <si>
    <t xml:space="preserve">Distribuição de empresas Ativas por Ilha, segundo o Ramo de Atividade </t>
  </si>
  <si>
    <t>Tabela 25</t>
  </si>
  <si>
    <t>Número Pessoas ao Serviço</t>
  </si>
  <si>
    <t>Tabela 26. Distribuição do Volume de Negócios e Número de Pessoas ao Serviço, segundo a dimensão da empresa e o ramo de atividade</t>
  </si>
  <si>
    <t>Distribuição do Volume de Negócios e Número de Pessoas ao Serviço, segundo a dimensão da empresa e o ramo de atividade</t>
  </si>
  <si>
    <t>Tabela 26</t>
  </si>
  <si>
    <t>Responsável máximo das empresas por sexo, segundo o ramo de atividade</t>
  </si>
  <si>
    <t>Tabela 27. Responsável máximo das empresas por sexo, segundo o ramo de atividade</t>
  </si>
  <si>
    <t>Tabela 27</t>
  </si>
  <si>
    <t>Evolução da facturação média por trabalhador entre 2013 a 2018 (Em Contos)</t>
  </si>
  <si>
    <t>Facturação Média por Trabalhador (Contos)</t>
  </si>
  <si>
    <t>Tabela 28. Evolução da facturação média por trabalhador entre 2013 a 2018 (Em Contos)</t>
  </si>
  <si>
    <t>Tabela 28</t>
  </si>
  <si>
    <t>Evolução da facturação média por empresa entre 2013 a 2018 (Em Contos)</t>
  </si>
  <si>
    <t>Facturação Média por Empresa (Contos)</t>
  </si>
  <si>
    <t>Tabela 29. Evolução da facturação média por empresa entre 2013 a 2018 (Em Contos)</t>
  </si>
  <si>
    <t>Retroceder ao ìndice</t>
  </si>
  <si>
    <t>Nota Metodológica</t>
  </si>
  <si>
    <r>
      <t xml:space="preserve">Tipo de Amostra: </t>
    </r>
    <r>
      <rPr>
        <b/>
        <sz val="12"/>
        <rFont val="Arial"/>
        <family val="2"/>
      </rPr>
      <t>Amostra Aleatória Estratificada</t>
    </r>
  </si>
  <si>
    <r>
      <t xml:space="preserve">Cobertura: </t>
    </r>
    <r>
      <rPr>
        <b/>
        <sz val="12"/>
        <rFont val="Arial"/>
        <family val="2"/>
      </rPr>
      <t>Nível Nacional (Todos os Concelhos do País)</t>
    </r>
  </si>
  <si>
    <r>
      <t>Método de Recolha:</t>
    </r>
    <r>
      <rPr>
        <b/>
        <sz val="12"/>
        <rFont val="Arial"/>
        <family val="2"/>
      </rPr>
      <t xml:space="preserve"> Entrevista Directa e Auto Preenchimento</t>
    </r>
  </si>
  <si>
    <r>
      <t xml:space="preserve">Nível de Confiança: </t>
    </r>
    <r>
      <rPr>
        <b/>
        <sz val="12"/>
        <rFont val="Arial"/>
        <family val="2"/>
      </rPr>
      <t>95%</t>
    </r>
  </si>
  <si>
    <r>
      <t xml:space="preserve">Margem de Erro: </t>
    </r>
    <r>
      <rPr>
        <b/>
        <sz val="12"/>
        <rFont val="Arial"/>
        <family val="2"/>
      </rPr>
      <t>5%</t>
    </r>
  </si>
  <si>
    <r>
      <t xml:space="preserve">Tratamento dos Dados: </t>
    </r>
    <r>
      <rPr>
        <b/>
        <sz val="12"/>
        <rFont val="Arial"/>
        <family val="2"/>
      </rPr>
      <t xml:space="preserve">SPSS </t>
    </r>
  </si>
  <si>
    <r>
      <t xml:space="preserve">Variavéis de Estratificação: </t>
    </r>
    <r>
      <rPr>
        <b/>
        <sz val="12"/>
        <rFont val="Arial"/>
        <family val="2"/>
      </rPr>
      <t>1. Localização Geográfica; 2. Tipo de Organização de Contabilidade; 3. Forma Juridica; 4. Atividades Económicas; 5. Número de Pessoas Empregadas</t>
    </r>
  </si>
  <si>
    <t>Resultados Definitivos do Inquérito Anual às Empresas 2018</t>
  </si>
  <si>
    <t>Inquérito Anual às Empresas 2018 (IAE 2018)</t>
  </si>
  <si>
    <t>Tabela 29</t>
  </si>
  <si>
    <t>Agradecemos a Consulta/Utilização dos nossos dados</t>
  </si>
  <si>
    <t>IAE 2018</t>
  </si>
  <si>
    <t>Tipo de Empresa (PME)</t>
  </si>
  <si>
    <t>Ribeira Grande Santo Antão</t>
  </si>
  <si>
    <t>Montante de Volume de Negócio (Contos)</t>
  </si>
  <si>
    <t>Sociedades Por Quotas.</t>
  </si>
  <si>
    <t>Sociedades Anónimas &amp; Outras.</t>
  </si>
  <si>
    <t>Empresas Nome Individual &amp; Soc. Unipessoal por Quota.</t>
  </si>
  <si>
    <t>Volume Negócios (Contos)</t>
  </si>
  <si>
    <t>Tabela 7. Evolução das empresa activas, segundo a dimensão, entre 2018 e 2017</t>
  </si>
  <si>
    <r>
      <t>Tipo de Operação:</t>
    </r>
    <r>
      <rPr>
        <b/>
        <sz val="12"/>
        <rFont val="Arial"/>
        <family val="2"/>
      </rPr>
      <t xml:space="preserve"> Inquérito por Amostragem (Reaçar que para as grandes empresas, o inquérito foi exaustivo)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</si>
</sst>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​&quot;;\-#,##0\ &quot;​&quot;"/>
    <numFmt numFmtId="165" formatCode="#,##0\ &quot;​&quot;;[Red]\-#,##0\ &quot;​&quot;"/>
    <numFmt numFmtId="166" formatCode="#,##0.00\ &quot;​&quot;;\-#,##0.00\ &quot;​&quot;"/>
    <numFmt numFmtId="167" formatCode="#,##0.00\ &quot;​&quot;;[Red]\-#,##0.00\ &quot;​&quot;"/>
    <numFmt numFmtId="168" formatCode="_-* #,##0\ &quot;​&quot;_-;\-* #,##0\ &quot;​&quot;_-;_-* &quot;-&quot;\ &quot;​&quot;_-;_-@_-"/>
    <numFmt numFmtId="169" formatCode="_-* #,##0_-;\-* #,##0_-;_-* &quot;-&quot;_-;_-@_-"/>
    <numFmt numFmtId="170" formatCode="_-* #,##0.00\ &quot;​&quot;_-;\-* #,##0.00\ &quot;​&quot;_-;_-* &quot;-&quot;??\ &quot;​&quot;_-;_-@_-"/>
    <numFmt numFmtId="171" formatCode="_-* #,##0.00_-;\-* #,##0.00_-;_-* &quot;-&quot;??_-;_-@_-"/>
    <numFmt numFmtId="172" formatCode="_-* #,##0\ _​_-;\-* #,##0\ _​_-;_-* &quot;-&quot;\ _​_-;_-@_-"/>
    <numFmt numFmtId="173" formatCode="_-* #,##0.00\ _​_-;\-* #,##0.00\ _​_-;_-* &quot;-&quot;??\ _​_-;_-@_-"/>
    <numFmt numFmtId="174" formatCode="#,##0.0"/>
    <numFmt numFmtId="175" formatCode="###0"/>
    <numFmt numFmtId="176" formatCode="0.0%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]dddd\,\ d\ &quot;de&quot;\ mmmm\ &quot;de&quot;\ yyyy"/>
    <numFmt numFmtId="184" formatCode="0.00000000"/>
    <numFmt numFmtId="185" formatCode="#\ 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49"/>
      <name val="Arial"/>
      <family val="2"/>
    </font>
    <font>
      <b/>
      <sz val="12"/>
      <color indexed="49"/>
      <name val="Arial"/>
      <family val="2"/>
    </font>
    <font>
      <b/>
      <sz val="11"/>
      <name val="Calibri"/>
      <family val="2"/>
    </font>
    <font>
      <b/>
      <u val="single"/>
      <sz val="12"/>
      <color indexed="8"/>
      <name val="Arial"/>
      <family val="2"/>
    </font>
    <font>
      <b/>
      <u val="single"/>
      <sz val="12"/>
      <color indexed="62"/>
      <name val="Arial"/>
      <family val="2"/>
    </font>
    <font>
      <b/>
      <sz val="20"/>
      <color indexed="9"/>
      <name val="Calibri"/>
      <family val="2"/>
    </font>
    <font>
      <b/>
      <u val="single"/>
      <sz val="20"/>
      <color indexed="30"/>
      <name val="Calibri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 val="single"/>
      <sz val="11"/>
      <color theme="4"/>
      <name val="Arial"/>
      <family val="2"/>
    </font>
    <font>
      <b/>
      <sz val="12"/>
      <color theme="4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2"/>
      <color theme="8"/>
      <name val="Arial"/>
      <family val="2"/>
    </font>
    <font>
      <b/>
      <sz val="20"/>
      <color theme="0"/>
      <name val="Calibri"/>
      <family val="2"/>
    </font>
    <font>
      <b/>
      <u val="single"/>
      <sz val="20"/>
      <color theme="10"/>
      <name val="Calibri"/>
      <family val="2"/>
    </font>
    <font>
      <b/>
      <sz val="2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4" applyNumberFormat="0" applyAlignment="0" applyProtection="0"/>
    <xf numFmtId="0" fontId="44" fillId="0" borderId="5" applyNumberFormat="0" applyFill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1" fillId="20" borderId="7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1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7" fillId="33" borderId="0" xfId="0" applyFont="1" applyFill="1" applyAlignment="1">
      <alignment/>
    </xf>
    <xf numFmtId="0" fontId="60" fillId="0" borderId="0" xfId="0" applyFont="1" applyAlignment="1">
      <alignment/>
    </xf>
    <xf numFmtId="0" fontId="2" fillId="34" borderId="10" xfId="0" applyNumberFormat="1" applyFont="1" applyFill="1" applyBorder="1" applyAlignment="1">
      <alignment horizontal="right" vertical="center"/>
    </xf>
    <xf numFmtId="0" fontId="2" fillId="34" borderId="11" xfId="0" applyNumberFormat="1" applyFont="1" applyFill="1" applyBorder="1" applyAlignment="1">
      <alignment horizontal="right" vertical="center"/>
    </xf>
    <xf numFmtId="3" fontId="3" fillId="35" borderId="0" xfId="0" applyNumberFormat="1" applyFont="1" applyFill="1" applyAlignment="1">
      <alignment/>
    </xf>
    <xf numFmtId="3" fontId="3" fillId="35" borderId="0" xfId="0" applyNumberFormat="1" applyFont="1" applyFill="1" applyBorder="1" applyAlignment="1">
      <alignment horizontal="right" vertical="center"/>
    </xf>
    <xf numFmtId="174" fontId="3" fillId="35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 horizontal="right" vertical="center"/>
    </xf>
    <xf numFmtId="175" fontId="5" fillId="0" borderId="0" xfId="53" applyNumberFormat="1" applyFont="1" applyBorder="1" applyAlignment="1">
      <alignment horizontal="right" vertical="center"/>
      <protection/>
    </xf>
    <xf numFmtId="174" fontId="5" fillId="0" borderId="0" xfId="53" applyNumberFormat="1" applyFont="1" applyBorder="1" applyAlignment="1">
      <alignment horizontal="right" vertical="center"/>
      <protection/>
    </xf>
    <xf numFmtId="3" fontId="2" fillId="34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 vertical="center"/>
    </xf>
    <xf numFmtId="3" fontId="2" fillId="34" borderId="11" xfId="0" applyNumberFormat="1" applyFont="1" applyFill="1" applyBorder="1" applyAlignment="1">
      <alignment horizontal="right" vertical="center"/>
    </xf>
    <xf numFmtId="174" fontId="2" fillId="34" borderId="1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0" fontId="61" fillId="33" borderId="0" xfId="0" applyFont="1" applyFill="1" applyAlignment="1">
      <alignment/>
    </xf>
    <xf numFmtId="0" fontId="62" fillId="0" borderId="0" xfId="47" applyFont="1" applyAlignment="1">
      <alignment/>
    </xf>
    <xf numFmtId="3" fontId="7" fillId="33" borderId="0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2" fillId="34" borderId="12" xfId="0" applyNumberFormat="1" applyFont="1" applyFill="1" applyBorder="1" applyAlignment="1">
      <alignment horizontal="right" vertical="center"/>
    </xf>
    <xf numFmtId="0" fontId="2" fillId="34" borderId="13" xfId="0" applyNumberFormat="1" applyFont="1" applyFill="1" applyBorder="1" applyAlignment="1">
      <alignment horizontal="right" vertical="center"/>
    </xf>
    <xf numFmtId="0" fontId="2" fillId="34" borderId="14" xfId="0" applyNumberFormat="1" applyFont="1" applyFill="1" applyBorder="1" applyAlignment="1">
      <alignment horizontal="right" vertical="center"/>
    </xf>
    <xf numFmtId="174" fontId="5" fillId="0" borderId="0" xfId="54" applyNumberFormat="1" applyFont="1" applyBorder="1" applyAlignment="1">
      <alignment horizontal="right" vertical="center"/>
      <protection/>
    </xf>
    <xf numFmtId="0" fontId="2" fillId="34" borderId="15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horizontal="right" vertical="center"/>
    </xf>
    <xf numFmtId="174" fontId="3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NumberFormat="1" applyFont="1" applyFill="1" applyBorder="1" applyAlignment="1">
      <alignment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3" fontId="2" fillId="35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horizontal="right" vertical="center"/>
    </xf>
    <xf numFmtId="0" fontId="2" fillId="34" borderId="14" xfId="0" applyNumberFormat="1" applyFont="1" applyFill="1" applyBorder="1" applyAlignment="1">
      <alignment horizontal="center" vertical="center"/>
    </xf>
    <xf numFmtId="3" fontId="2" fillId="34" borderId="16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3" fillId="34" borderId="11" xfId="0" applyNumberFormat="1" applyFont="1" applyFill="1" applyBorder="1" applyAlignment="1">
      <alignment horizontal="right" vertical="center"/>
    </xf>
    <xf numFmtId="0" fontId="2" fillId="34" borderId="17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left" vertical="center"/>
    </xf>
    <xf numFmtId="3" fontId="5" fillId="0" borderId="0" xfId="53" applyNumberFormat="1" applyFont="1" applyBorder="1" applyAlignment="1">
      <alignment horizontal="right" vertical="center"/>
      <protection/>
    </xf>
    <xf numFmtId="0" fontId="57" fillId="0" borderId="0" xfId="0" applyFont="1" applyAlignment="1">
      <alignment/>
    </xf>
    <xf numFmtId="3" fontId="8" fillId="33" borderId="0" xfId="0" applyNumberFormat="1" applyFont="1" applyFill="1" applyBorder="1" applyAlignment="1">
      <alignment/>
    </xf>
    <xf numFmtId="0" fontId="60" fillId="0" borderId="0" xfId="0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 vertical="center"/>
    </xf>
    <xf numFmtId="174" fontId="5" fillId="0" borderId="10" xfId="53" applyNumberFormat="1" applyFont="1" applyBorder="1" applyAlignment="1">
      <alignment horizontal="right" vertical="center"/>
      <protection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3" fontId="2" fillId="34" borderId="1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" fillId="34" borderId="18" xfId="0" applyNumberFormat="1" applyFont="1" applyFill="1" applyBorder="1" applyAlignment="1">
      <alignment horizontal="right" vertical="center"/>
    </xf>
    <xf numFmtId="3" fontId="3" fillId="35" borderId="0" xfId="0" applyNumberFormat="1" applyFont="1" applyFill="1" applyAlignment="1">
      <alignment horizontal="left"/>
    </xf>
    <xf numFmtId="3" fontId="3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right" vertical="center"/>
    </xf>
    <xf numFmtId="176" fontId="61" fillId="33" borderId="0" xfId="57" applyNumberFormat="1" applyFont="1" applyFill="1" applyAlignment="1">
      <alignment/>
    </xf>
    <xf numFmtId="3" fontId="3" fillId="33" borderId="10" xfId="0" applyNumberFormat="1" applyFont="1" applyFill="1" applyBorder="1" applyAlignment="1">
      <alignment horizontal="left"/>
    </xf>
    <xf numFmtId="174" fontId="3" fillId="35" borderId="10" xfId="0" applyNumberFormat="1" applyFont="1" applyFill="1" applyBorder="1" applyAlignment="1">
      <alignment horizontal="right" vertical="center"/>
    </xf>
    <xf numFmtId="174" fontId="3" fillId="33" borderId="10" xfId="0" applyNumberFormat="1" applyFont="1" applyFill="1" applyBorder="1" applyAlignment="1">
      <alignment horizontal="right" vertical="center"/>
    </xf>
    <xf numFmtId="0" fontId="2" fillId="34" borderId="11" xfId="0" applyNumberFormat="1" applyFont="1" applyFill="1" applyBorder="1" applyAlignment="1">
      <alignment horizontal="center" vertical="center"/>
    </xf>
    <xf numFmtId="174" fontId="3" fillId="33" borderId="0" xfId="0" applyNumberFormat="1" applyFont="1" applyFill="1" applyBorder="1" applyAlignment="1">
      <alignment horizontal="right" vertical="center"/>
    </xf>
    <xf numFmtId="174" fontId="6" fillId="34" borderId="10" xfId="0" applyNumberFormat="1" applyFont="1" applyFill="1" applyBorder="1" applyAlignment="1">
      <alignment/>
    </xf>
    <xf numFmtId="176" fontId="7" fillId="33" borderId="0" xfId="57" applyNumberFormat="1" applyFont="1" applyFill="1" applyAlignment="1">
      <alignment/>
    </xf>
    <xf numFmtId="0" fontId="58" fillId="34" borderId="11" xfId="0" applyFont="1" applyFill="1" applyBorder="1" applyAlignment="1">
      <alignment/>
    </xf>
    <xf numFmtId="0" fontId="6" fillId="34" borderId="15" xfId="0" applyNumberFormat="1" applyFont="1" applyFill="1" applyBorder="1" applyAlignment="1">
      <alignment horizontal="right" vertical="center"/>
    </xf>
    <xf numFmtId="0" fontId="6" fillId="34" borderId="10" xfId="0" applyNumberFormat="1" applyFont="1" applyFill="1" applyBorder="1" applyAlignment="1">
      <alignment horizontal="right" vertical="center"/>
    </xf>
    <xf numFmtId="3" fontId="60" fillId="33" borderId="0" xfId="0" applyNumberFormat="1" applyFont="1" applyFill="1" applyAlignment="1">
      <alignment/>
    </xf>
    <xf numFmtId="3" fontId="2" fillId="34" borderId="0" xfId="0" applyNumberFormat="1" applyFont="1" applyFill="1" applyBorder="1" applyAlignment="1">
      <alignment horizontal="right" vertical="center"/>
    </xf>
    <xf numFmtId="3" fontId="58" fillId="34" borderId="19" xfId="0" applyNumberFormat="1" applyFont="1" applyFill="1" applyBorder="1" applyAlignment="1">
      <alignment/>
    </xf>
    <xf numFmtId="177" fontId="58" fillId="34" borderId="0" xfId="0" applyNumberFormat="1" applyFont="1" applyFill="1" applyAlignment="1">
      <alignment/>
    </xf>
    <xf numFmtId="0" fontId="6" fillId="34" borderId="14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4" fontId="60" fillId="33" borderId="0" xfId="0" applyNumberFormat="1" applyFont="1" applyFill="1" applyAlignment="1">
      <alignment/>
    </xf>
    <xf numFmtId="177" fontId="58" fillId="34" borderId="10" xfId="0" applyNumberFormat="1" applyFont="1" applyFill="1" applyBorder="1" applyAlignment="1">
      <alignment/>
    </xf>
    <xf numFmtId="3" fontId="3" fillId="36" borderId="0" xfId="0" applyNumberFormat="1" applyFont="1" applyFill="1" applyAlignment="1">
      <alignment horizontal="left" vertical="top" wrapText="1"/>
    </xf>
    <xf numFmtId="3" fontId="3" fillId="36" borderId="0" xfId="0" applyNumberFormat="1" applyFont="1" applyFill="1" applyBorder="1" applyAlignment="1">
      <alignment horizontal="right" vertical="center"/>
    </xf>
    <xf numFmtId="174" fontId="3" fillId="36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left" vertical="top" wrapText="1"/>
    </xf>
    <xf numFmtId="3" fontId="2" fillId="34" borderId="10" xfId="0" applyNumberFormat="1" applyFont="1" applyFill="1" applyBorder="1" applyAlignment="1">
      <alignment/>
    </xf>
    <xf numFmtId="3" fontId="7" fillId="36" borderId="0" xfId="0" applyNumberFormat="1" applyFont="1" applyFill="1" applyAlignment="1">
      <alignment horizontal="left" vertical="top" wrapText="1"/>
    </xf>
    <xf numFmtId="3" fontId="7" fillId="33" borderId="0" xfId="0" applyNumberFormat="1" applyFont="1" applyFill="1" applyBorder="1" applyAlignment="1">
      <alignment horizontal="left" vertical="top" wrapText="1"/>
    </xf>
    <xf numFmtId="175" fontId="5" fillId="0" borderId="0" xfId="55" applyNumberFormat="1" applyFont="1" applyBorder="1" applyAlignment="1">
      <alignment horizontal="right" vertical="center"/>
      <protection/>
    </xf>
    <xf numFmtId="174" fontId="5" fillId="0" borderId="0" xfId="55" applyNumberFormat="1" applyFont="1" applyBorder="1" applyAlignment="1">
      <alignment horizontal="right" vertical="center"/>
      <protection/>
    </xf>
    <xf numFmtId="3" fontId="7" fillId="36" borderId="0" xfId="0" applyNumberFormat="1" applyFont="1" applyFill="1" applyBorder="1" applyAlignment="1">
      <alignment horizontal="right" vertical="center"/>
    </xf>
    <xf numFmtId="3" fontId="3" fillId="36" borderId="0" xfId="0" applyNumberFormat="1" applyFont="1" applyFill="1" applyAlignment="1">
      <alignment horizontal="right" vertical="top" wrapText="1"/>
    </xf>
    <xf numFmtId="0" fontId="61" fillId="33" borderId="0" xfId="0" applyFont="1" applyFill="1" applyAlignment="1">
      <alignment horizontal="right"/>
    </xf>
    <xf numFmtId="3" fontId="61" fillId="33" borderId="0" xfId="0" applyNumberFormat="1" applyFont="1" applyFill="1" applyAlignment="1">
      <alignment horizontal="right"/>
    </xf>
    <xf numFmtId="3" fontId="3" fillId="33" borderId="10" xfId="0" applyNumberFormat="1" applyFont="1" applyFill="1" applyBorder="1" applyAlignment="1">
      <alignment horizontal="left" vertical="top" wrapText="1"/>
    </xf>
    <xf numFmtId="0" fontId="61" fillId="33" borderId="10" xfId="0" applyFont="1" applyFill="1" applyBorder="1" applyAlignment="1">
      <alignment horizontal="right"/>
    </xf>
    <xf numFmtId="3" fontId="61" fillId="33" borderId="10" xfId="0" applyNumberFormat="1" applyFont="1" applyFill="1" applyBorder="1" applyAlignment="1">
      <alignment horizontal="right"/>
    </xf>
    <xf numFmtId="3" fontId="3" fillId="35" borderId="20" xfId="0" applyNumberFormat="1" applyFont="1" applyFill="1" applyBorder="1" applyAlignment="1">
      <alignment/>
    </xf>
    <xf numFmtId="1" fontId="61" fillId="33" borderId="21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 horizontal="right" vertical="center"/>
    </xf>
    <xf numFmtId="3" fontId="3" fillId="35" borderId="21" xfId="0" applyNumberFormat="1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0" fontId="3" fillId="34" borderId="22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/>
    </xf>
    <xf numFmtId="176" fontId="61" fillId="33" borderId="10" xfId="57" applyNumberFormat="1" applyFont="1" applyFill="1" applyBorder="1" applyAlignment="1">
      <alignment/>
    </xf>
    <xf numFmtId="1" fontId="61" fillId="33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3" fillId="34" borderId="15" xfId="0" applyNumberFormat="1" applyFont="1" applyFill="1" applyBorder="1" applyAlignment="1">
      <alignment horizontal="right" vertical="center"/>
    </xf>
    <xf numFmtId="0" fontId="63" fillId="0" borderId="0" xfId="0" applyFont="1" applyAlignment="1">
      <alignment/>
    </xf>
    <xf numFmtId="0" fontId="3" fillId="34" borderId="12" xfId="0" applyNumberFormat="1" applyFont="1" applyFill="1" applyBorder="1" applyAlignment="1">
      <alignment horizontal="right" vertical="center"/>
    </xf>
    <xf numFmtId="0" fontId="33" fillId="0" borderId="0" xfId="0" applyFont="1" applyAlignment="1">
      <alignment/>
    </xf>
    <xf numFmtId="0" fontId="64" fillId="0" borderId="0" xfId="47" applyFont="1" applyAlignment="1">
      <alignment/>
    </xf>
    <xf numFmtId="0" fontId="65" fillId="0" borderId="0" xfId="47" applyFont="1" applyAlignment="1">
      <alignment/>
    </xf>
    <xf numFmtId="0" fontId="8" fillId="0" borderId="0" xfId="0" applyFont="1" applyAlignment="1">
      <alignment/>
    </xf>
    <xf numFmtId="3" fontId="3" fillId="35" borderId="0" xfId="0" applyNumberFormat="1" applyFont="1" applyFill="1" applyAlignment="1">
      <alignment wrapText="1"/>
    </xf>
    <xf numFmtId="3" fontId="2" fillId="34" borderId="10" xfId="0" applyNumberFormat="1" applyFont="1" applyFill="1" applyBorder="1" applyAlignment="1">
      <alignment horizontal="left" vertical="center"/>
    </xf>
    <xf numFmtId="1" fontId="55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7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3" fillId="35" borderId="23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left" vertical="center"/>
    </xf>
    <xf numFmtId="0" fontId="52" fillId="0" borderId="0" xfId="0" applyFont="1" applyAlignment="1">
      <alignment/>
    </xf>
    <xf numFmtId="174" fontId="7" fillId="36" borderId="0" xfId="0" applyNumberFormat="1" applyFont="1" applyFill="1" applyBorder="1" applyAlignment="1">
      <alignment horizontal="right" vertical="center"/>
    </xf>
    <xf numFmtId="174" fontId="7" fillId="33" borderId="0" xfId="0" applyNumberFormat="1" applyFont="1" applyFill="1" applyBorder="1" applyAlignment="1">
      <alignment horizontal="right" vertical="center"/>
    </xf>
    <xf numFmtId="174" fontId="6" fillId="34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6" fillId="37" borderId="0" xfId="0" applyFont="1" applyFill="1" applyAlignment="1">
      <alignment horizontal="left"/>
    </xf>
    <xf numFmtId="3" fontId="2" fillId="34" borderId="18" xfId="0" applyNumberFormat="1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3" fontId="2" fillId="34" borderId="13" xfId="0" applyNumberFormat="1" applyFont="1" applyFill="1" applyBorder="1" applyAlignment="1">
      <alignment horizontal="center" vertical="center"/>
    </xf>
    <xf numFmtId="3" fontId="2" fillId="34" borderId="14" xfId="0" applyNumberFormat="1" applyFont="1" applyFill="1" applyBorder="1" applyAlignment="1">
      <alignment horizontal="center" vertical="center"/>
    </xf>
    <xf numFmtId="3" fontId="2" fillId="34" borderId="17" xfId="0" applyNumberFormat="1" applyFont="1" applyFill="1" applyBorder="1" applyAlignment="1">
      <alignment horizontal="justify" vertical="top" wrapText="1"/>
    </xf>
    <xf numFmtId="3" fontId="2" fillId="34" borderId="10" xfId="0" applyNumberFormat="1" applyFont="1" applyFill="1" applyBorder="1" applyAlignment="1">
      <alignment horizontal="justify" vertical="top" wrapText="1"/>
    </xf>
    <xf numFmtId="0" fontId="57" fillId="33" borderId="0" xfId="0" applyFont="1" applyFill="1" applyAlignment="1">
      <alignment horizontal="center"/>
    </xf>
    <xf numFmtId="3" fontId="2" fillId="34" borderId="12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2" fillId="34" borderId="19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/>
    </xf>
    <xf numFmtId="0" fontId="2" fillId="34" borderId="23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24" xfId="0" applyNumberFormat="1" applyFont="1" applyFill="1" applyBorder="1" applyAlignment="1">
      <alignment horizontal="center" vertical="center"/>
    </xf>
    <xf numFmtId="3" fontId="2" fillId="34" borderId="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3" fontId="2" fillId="34" borderId="20" xfId="0" applyNumberFormat="1" applyFont="1" applyFill="1" applyBorder="1" applyAlignment="1">
      <alignment horizontal="center" vertical="center"/>
    </xf>
    <xf numFmtId="3" fontId="2" fillId="34" borderId="16" xfId="0" applyNumberFormat="1" applyFont="1" applyFill="1" applyBorder="1" applyAlignment="1">
      <alignment horizontal="center" vertical="center"/>
    </xf>
    <xf numFmtId="3" fontId="2" fillId="34" borderId="23" xfId="0" applyNumberFormat="1" applyFont="1" applyFill="1" applyBorder="1" applyAlignment="1">
      <alignment horizontal="justify" vertical="top" wrapText="1"/>
    </xf>
    <xf numFmtId="3" fontId="2" fillId="34" borderId="15" xfId="0" applyNumberFormat="1" applyFont="1" applyFill="1" applyBorder="1" applyAlignment="1">
      <alignment horizontal="justify" vertical="top" wrapText="1"/>
    </xf>
    <xf numFmtId="0" fontId="58" fillId="33" borderId="0" xfId="0" applyFont="1" applyFill="1" applyAlignment="1">
      <alignment horizontal="center"/>
    </xf>
    <xf numFmtId="0" fontId="2" fillId="34" borderId="10" xfId="0" applyNumberFormat="1" applyFont="1" applyFill="1" applyBorder="1" applyAlignment="1">
      <alignment horizontal="center" vertical="center"/>
    </xf>
    <xf numFmtId="3" fontId="2" fillId="34" borderId="15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/>
    </xf>
    <xf numFmtId="0" fontId="67" fillId="0" borderId="0" xfId="47" applyFont="1" applyAlignment="1">
      <alignment horizontal="center"/>
    </xf>
    <xf numFmtId="0" fontId="68" fillId="0" borderId="0" xfId="0" applyFont="1" applyAlignment="1">
      <alignment horizontal="center"/>
    </xf>
  </cellXfs>
  <cellStyles count="52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Ilhas" xfId="53"/>
    <cellStyle name="Normal_Ilhas_1" xfId="54"/>
    <cellStyle name="Normal_Ramos de Atividade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otal" xfId="63"/>
    <cellStyle name="Verificar Célula" xfId="64"/>
    <cellStyle name="Comma" xfId="65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showGridLines="0" tabSelected="1" view="pageLayout" workbookViewId="0" topLeftCell="A1">
      <selection activeCell="A1" sqref="A1"/>
    </sheetView>
  </sheetViews>
  <sheetFormatPr defaultColWidth="9.140625" defaultRowHeight="15"/>
  <cols>
    <col min="1" max="1" width="10.8515625" style="0" customWidth="1"/>
  </cols>
  <sheetData>
    <row r="2" spans="1:11" ht="22.5" customHeight="1">
      <c r="A2" s="133" t="s">
        <v>174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ht="18">
      <c r="A3" s="3"/>
    </row>
    <row r="4" spans="1:11" ht="22.5" customHeight="1">
      <c r="A4" s="133" t="s">
        <v>173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6" spans="1:2" ht="15.75">
      <c r="A6" s="115" t="s">
        <v>165</v>
      </c>
      <c r="B6" s="114"/>
    </row>
    <row r="7" ht="15">
      <c r="A7" s="23"/>
    </row>
    <row r="8" spans="1:2" ht="15">
      <c r="A8" s="23" t="s">
        <v>16</v>
      </c>
      <c r="B8" s="25" t="s">
        <v>0</v>
      </c>
    </row>
    <row r="9" spans="1:2" ht="15">
      <c r="A9" s="23" t="s">
        <v>23</v>
      </c>
      <c r="B9" s="24" t="s">
        <v>17</v>
      </c>
    </row>
    <row r="10" spans="1:5" ht="15">
      <c r="A10" s="23" t="s">
        <v>22</v>
      </c>
      <c r="B10" s="24" t="s">
        <v>20</v>
      </c>
      <c r="C10" s="21"/>
      <c r="D10" s="21"/>
      <c r="E10" s="21"/>
    </row>
    <row r="11" spans="1:2" ht="15">
      <c r="A11" s="23" t="s">
        <v>33</v>
      </c>
      <c r="B11" s="22" t="s">
        <v>24</v>
      </c>
    </row>
    <row r="12" spans="1:2" ht="15">
      <c r="A12" s="23" t="s">
        <v>39</v>
      </c>
      <c r="B12" s="22" t="s">
        <v>47</v>
      </c>
    </row>
    <row r="13" spans="1:2" ht="15">
      <c r="A13" s="23" t="s">
        <v>43</v>
      </c>
      <c r="B13" s="22" t="s">
        <v>41</v>
      </c>
    </row>
    <row r="14" spans="1:2" ht="15">
      <c r="A14" s="23" t="s">
        <v>46</v>
      </c>
      <c r="B14" s="22" t="s">
        <v>45</v>
      </c>
    </row>
    <row r="15" spans="1:2" ht="15">
      <c r="A15" s="23" t="s">
        <v>51</v>
      </c>
      <c r="B15" s="22" t="s">
        <v>49</v>
      </c>
    </row>
    <row r="16" spans="1:2" ht="15">
      <c r="A16" s="23" t="s">
        <v>71</v>
      </c>
      <c r="B16" s="22" t="s">
        <v>69</v>
      </c>
    </row>
    <row r="17" spans="1:2" ht="15">
      <c r="A17" s="23" t="s">
        <v>74</v>
      </c>
      <c r="B17" s="22" t="s">
        <v>72</v>
      </c>
    </row>
    <row r="18" spans="1:2" ht="15">
      <c r="A18" s="23" t="s">
        <v>77</v>
      </c>
      <c r="B18" s="22" t="s">
        <v>75</v>
      </c>
    </row>
    <row r="19" spans="1:2" ht="15">
      <c r="A19" s="23" t="s">
        <v>80</v>
      </c>
      <c r="B19" s="22" t="s">
        <v>78</v>
      </c>
    </row>
    <row r="20" spans="1:2" ht="15">
      <c r="A20" s="23" t="s">
        <v>83</v>
      </c>
      <c r="B20" s="22" t="s">
        <v>82</v>
      </c>
    </row>
    <row r="21" spans="1:2" ht="15">
      <c r="A21" s="23" t="s">
        <v>84</v>
      </c>
      <c r="B21" s="22" t="s">
        <v>85</v>
      </c>
    </row>
    <row r="22" spans="1:9" ht="15">
      <c r="A22" s="23" t="s">
        <v>87</v>
      </c>
      <c r="B22" s="22" t="s">
        <v>93</v>
      </c>
      <c r="C22" s="22"/>
      <c r="D22" s="22"/>
      <c r="E22" s="22"/>
      <c r="F22" s="22"/>
      <c r="G22" s="22"/>
      <c r="H22" s="22"/>
      <c r="I22" s="22"/>
    </row>
    <row r="23" spans="1:9" ht="15">
      <c r="A23" s="23" t="s">
        <v>96</v>
      </c>
      <c r="B23" s="22" t="s">
        <v>94</v>
      </c>
      <c r="C23" s="22"/>
      <c r="D23" s="22"/>
      <c r="E23" s="22"/>
      <c r="F23" s="22"/>
      <c r="G23" s="22"/>
      <c r="H23" s="22"/>
      <c r="I23" s="22"/>
    </row>
    <row r="24" spans="1:9" ht="15">
      <c r="A24" s="23" t="s">
        <v>99</v>
      </c>
      <c r="B24" s="22" t="s">
        <v>97</v>
      </c>
      <c r="C24" s="22"/>
      <c r="D24" s="22"/>
      <c r="E24" s="22"/>
      <c r="F24" s="22"/>
      <c r="G24" s="22"/>
      <c r="H24" s="22"/>
      <c r="I24" s="22"/>
    </row>
    <row r="25" spans="1:9" ht="15">
      <c r="A25" s="23" t="s">
        <v>100</v>
      </c>
      <c r="B25" s="22" t="s">
        <v>102</v>
      </c>
      <c r="C25" s="22"/>
      <c r="D25" s="22"/>
      <c r="E25" s="22"/>
      <c r="F25" s="22"/>
      <c r="G25" s="22"/>
      <c r="H25" s="22"/>
      <c r="I25" s="22"/>
    </row>
    <row r="26" spans="1:9" ht="15">
      <c r="A26" s="23" t="s">
        <v>106</v>
      </c>
      <c r="B26" s="22" t="s">
        <v>104</v>
      </c>
      <c r="C26" s="22"/>
      <c r="D26" s="22"/>
      <c r="E26" s="22"/>
      <c r="F26" s="22"/>
      <c r="G26" s="22"/>
      <c r="H26" s="22"/>
      <c r="I26" s="22"/>
    </row>
    <row r="27" spans="1:9" ht="15">
      <c r="A27" s="23" t="s">
        <v>107</v>
      </c>
      <c r="B27" s="22" t="s">
        <v>108</v>
      </c>
      <c r="C27" s="22"/>
      <c r="D27" s="22"/>
      <c r="E27" s="22"/>
      <c r="F27" s="22"/>
      <c r="G27" s="22"/>
      <c r="H27" s="22"/>
      <c r="I27" s="22"/>
    </row>
    <row r="28" spans="1:9" ht="15">
      <c r="A28" s="23" t="s">
        <v>129</v>
      </c>
      <c r="B28" s="25" t="s">
        <v>134</v>
      </c>
      <c r="C28" s="25"/>
      <c r="D28" s="25"/>
      <c r="E28" s="25"/>
      <c r="F28" s="25"/>
      <c r="G28" s="25"/>
      <c r="H28" s="25"/>
      <c r="I28" s="25"/>
    </row>
    <row r="29" spans="1:9" ht="15">
      <c r="A29" s="23" t="s">
        <v>133</v>
      </c>
      <c r="B29" s="25" t="s">
        <v>132</v>
      </c>
      <c r="C29" s="25"/>
      <c r="D29" s="25"/>
      <c r="E29" s="25"/>
      <c r="F29" s="25"/>
      <c r="G29" s="25"/>
      <c r="H29" s="25"/>
      <c r="I29" s="25"/>
    </row>
    <row r="30" spans="1:9" ht="15">
      <c r="A30" s="23" t="s">
        <v>137</v>
      </c>
      <c r="B30" s="25" t="s">
        <v>136</v>
      </c>
      <c r="C30" s="25"/>
      <c r="D30" s="25"/>
      <c r="E30" s="25"/>
      <c r="F30" s="25"/>
      <c r="G30" s="25"/>
      <c r="H30" s="25"/>
      <c r="I30" s="25"/>
    </row>
    <row r="31" spans="1:5" ht="15">
      <c r="A31" s="23" t="s">
        <v>140</v>
      </c>
      <c r="B31" s="25" t="s">
        <v>138</v>
      </c>
      <c r="C31" s="25"/>
      <c r="D31" s="25"/>
      <c r="E31" s="25"/>
    </row>
    <row r="32" spans="1:12" ht="15">
      <c r="A32" s="23" t="s">
        <v>149</v>
      </c>
      <c r="B32" s="25" t="s">
        <v>148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0" ht="15">
      <c r="A33" s="23" t="s">
        <v>153</v>
      </c>
      <c r="B33" s="25" t="s">
        <v>152</v>
      </c>
      <c r="C33" s="25"/>
      <c r="D33" s="25"/>
      <c r="E33" s="25"/>
      <c r="F33" s="25"/>
      <c r="G33" s="25"/>
      <c r="H33" s="25"/>
      <c r="I33" s="25"/>
      <c r="J33" s="25"/>
    </row>
    <row r="34" spans="1:5" ht="15">
      <c r="A34" s="23" t="s">
        <v>156</v>
      </c>
      <c r="B34" s="25" t="s">
        <v>154</v>
      </c>
      <c r="C34" s="25"/>
      <c r="D34" s="25"/>
      <c r="E34" s="25"/>
    </row>
    <row r="35" spans="1:2" ht="15">
      <c r="A35" s="23" t="s">
        <v>160</v>
      </c>
      <c r="B35" s="25" t="s">
        <v>157</v>
      </c>
    </row>
    <row r="36" spans="1:2" ht="15">
      <c r="A36" s="23" t="s">
        <v>175</v>
      </c>
      <c r="B36" s="25" t="s">
        <v>161</v>
      </c>
    </row>
  </sheetData>
  <sheetProtection/>
  <mergeCells count="2">
    <mergeCell ref="A2:K2"/>
    <mergeCell ref="A4:K4"/>
  </mergeCells>
  <hyperlinks>
    <hyperlink ref="A8" location="Tabela1!A1" display="Tabela 1"/>
    <hyperlink ref="A9" location="Tabela2!A1" display="Tabela2"/>
    <hyperlink ref="A10" location="Tabela3!A1" display="Tabela 3"/>
    <hyperlink ref="A11" location="Tabela4!A1" display="Tabela 4"/>
    <hyperlink ref="A12" location="Tabela5!A1" display="Tabela 5"/>
    <hyperlink ref="A13" location="Tabela6!A1" display="Tabela 6"/>
    <hyperlink ref="A14" location="Tabela7!A1" display="Tabela 7"/>
    <hyperlink ref="A15" location="Tabela8!A1" display="Tabela 8"/>
    <hyperlink ref="A16" location="Tabela9!A1" display="Tabela 9"/>
    <hyperlink ref="A17" location="Tabela10!A1" display="Tabela 10"/>
    <hyperlink ref="A18" location="Tabela11!A1" display="Tabela 11"/>
    <hyperlink ref="A19" location="Tabela12!A1" display="Tabela 12"/>
    <hyperlink ref="A20" location="Tabela13!A1" display="Tabela 13"/>
    <hyperlink ref="A21" location="Tabela14!A1" display="Tabela 14"/>
    <hyperlink ref="A22" location="Tabela15!A1" display="Tabela 15"/>
    <hyperlink ref="A23" location="Tabela16!A1" display="Tabela 16"/>
    <hyperlink ref="A24" location="Tabela17!A1" display="Tabela 17"/>
    <hyperlink ref="A25" location="Tabela18!A1" display="Tabela 18"/>
    <hyperlink ref="A26" location="Tabela19!A1" display="Tabela 19"/>
    <hyperlink ref="A27" location="Tabela20!A1" display="Tabela 20"/>
    <hyperlink ref="A28" location="Tabela21!A1" display="Tabela 21"/>
    <hyperlink ref="A29" location="Tabela22!A1" display="Tabela 22"/>
    <hyperlink ref="A30" location="Tabela23!A1" display="Tabela 23"/>
    <hyperlink ref="A31" location="Tabela24!A1" display="Tabela 24"/>
    <hyperlink ref="A32" location="Tabela25!A1" display="Tabela 25"/>
    <hyperlink ref="A33" location="Tabela26!A1" display="Tabela 26"/>
    <hyperlink ref="A34" location="Tabela27!A1" display="Tabela 27"/>
    <hyperlink ref="A35" location="Tabela28!A1" display="Tabela 28"/>
    <hyperlink ref="A6" location="Nota_Metodologica!A1" display="Nota Metodológica"/>
    <hyperlink ref="A36" location="Tabela29!A1" display="Tabela 29"/>
  </hyperlinks>
  <printOptions/>
  <pageMargins left="0.7086614173228347" right="0.7086614173228347" top="1.2708333333333333" bottom="0.7480314960629921" header="0.31496062992125984" footer="0.31496062992125984"/>
  <pageSetup horizontalDpi="600" verticalDpi="600" orientation="portrait" paperSize="9" scale="67" r:id="rId2"/>
  <headerFooter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9"/>
  <sheetViews>
    <sheetView showGridLines="0" view="pageLayout" workbookViewId="0" topLeftCell="A1">
      <selection activeCell="D17" sqref="D16:D17"/>
    </sheetView>
  </sheetViews>
  <sheetFormatPr defaultColWidth="9.140625" defaultRowHeight="15"/>
  <cols>
    <col min="1" max="1" width="17.57421875" style="0" customWidth="1"/>
    <col min="2" max="2" width="13.140625" style="0" customWidth="1"/>
    <col min="3" max="3" width="14.28125" style="0" customWidth="1"/>
    <col min="4" max="4" width="14.57421875" style="0" customWidth="1"/>
  </cols>
  <sheetData>
    <row r="2" ht="15">
      <c r="A2" s="4" t="s">
        <v>50</v>
      </c>
    </row>
    <row r="4" spans="1:4" ht="25.5" customHeight="1">
      <c r="A4" s="134" t="s">
        <v>26</v>
      </c>
      <c r="B4" s="141" t="s">
        <v>44</v>
      </c>
      <c r="C4" s="137"/>
      <c r="D4" s="138" t="s">
        <v>4</v>
      </c>
    </row>
    <row r="5" spans="1:4" ht="23.25" customHeight="1">
      <c r="A5" s="135"/>
      <c r="B5" s="6">
        <v>2017</v>
      </c>
      <c r="C5" s="7">
        <v>2018</v>
      </c>
      <c r="D5" s="139"/>
    </row>
    <row r="6" spans="1:4" ht="18" customHeight="1">
      <c r="A6" s="8" t="s">
        <v>27</v>
      </c>
      <c r="B6" s="8">
        <v>6226</v>
      </c>
      <c r="C6" s="8">
        <v>6466.369047619042</v>
      </c>
      <c r="D6" s="10">
        <f>+(C6/B6-1)*100</f>
        <v>3.8607299649701554</v>
      </c>
    </row>
    <row r="7" spans="1:4" ht="18" customHeight="1">
      <c r="A7" s="47" t="s">
        <v>28</v>
      </c>
      <c r="B7" s="12">
        <v>3706</v>
      </c>
      <c r="C7" s="48">
        <v>3923.964285714288</v>
      </c>
      <c r="D7" s="14">
        <f>+(C7/B7-1)*100</f>
        <v>5.881389252948943</v>
      </c>
    </row>
    <row r="8" spans="1:4" ht="18" customHeight="1">
      <c r="A8" s="15" t="s">
        <v>29</v>
      </c>
      <c r="B8" s="17">
        <f>SUM(B6:B7)</f>
        <v>9932</v>
      </c>
      <c r="C8" s="17">
        <f>SUM(C6:C7)</f>
        <v>10390.33333333333</v>
      </c>
      <c r="D8" s="18">
        <f>+(C8/B8-1)*100</f>
        <v>4.614713384346869</v>
      </c>
    </row>
    <row r="9" spans="1:4" ht="18">
      <c r="A9" s="19" t="s">
        <v>40</v>
      </c>
      <c r="B9" s="50"/>
      <c r="C9" s="5"/>
      <c r="D9" s="51"/>
    </row>
  </sheetData>
  <sheetProtection/>
  <mergeCells count="3">
    <mergeCell ref="A4:A5"/>
    <mergeCell ref="B4:C4"/>
    <mergeCell ref="D4:D5"/>
  </mergeCells>
  <conditionalFormatting sqref="A8">
    <cfRule type="duplicateValues" priority="1" dxfId="26" stopIfTrue="1">
      <formula>AND(COUNTIF($A$8:$A$8,A8)&gt;1,NOT(ISBLANK(A8)))</formula>
    </cfRule>
  </conditionalFormatting>
  <printOptions/>
  <pageMargins left="0.7086614173228347" right="0.7086614173228347" top="1.2291666666666667" bottom="0.7480314960629921" header="0.31496062992125984" footer="0.31496062992125984"/>
  <pageSetup orientation="portrait" paperSize="9" r:id="rId2"/>
  <headerFooter>
    <oddHeader>&amp;C&amp;G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29"/>
  <sheetViews>
    <sheetView showGridLines="0" view="pageLayout" workbookViewId="0" topLeftCell="A1">
      <selection activeCell="C20" sqref="C20:C24"/>
    </sheetView>
  </sheetViews>
  <sheetFormatPr defaultColWidth="9.140625" defaultRowHeight="15"/>
  <cols>
    <col min="1" max="1" width="32.00390625" style="0" bestFit="1" customWidth="1"/>
    <col min="2" max="2" width="12.57421875" style="0" customWidth="1"/>
    <col min="3" max="3" width="14.421875" style="0" customWidth="1"/>
    <col min="4" max="4" width="17.8515625" style="0" customWidth="1"/>
  </cols>
  <sheetData>
    <row r="2" spans="1:4" ht="15">
      <c r="A2" s="150" t="s">
        <v>70</v>
      </c>
      <c r="B2" s="150"/>
      <c r="C2" s="150"/>
      <c r="D2" s="150"/>
    </row>
    <row r="4" spans="1:4" ht="24" customHeight="1">
      <c r="A4" s="134" t="s">
        <v>52</v>
      </c>
      <c r="B4" s="141" t="s">
        <v>44</v>
      </c>
      <c r="C4" s="137"/>
      <c r="D4" s="138" t="s">
        <v>4</v>
      </c>
    </row>
    <row r="5" spans="1:4" ht="21.75" customHeight="1">
      <c r="A5" s="135"/>
      <c r="B5" s="6">
        <v>2017</v>
      </c>
      <c r="C5" s="7">
        <v>2018</v>
      </c>
      <c r="D5" s="139"/>
    </row>
    <row r="6" spans="1:4" ht="18" customHeight="1">
      <c r="A6" s="8" t="s">
        <v>179</v>
      </c>
      <c r="B6" s="8">
        <v>354</v>
      </c>
      <c r="C6" s="8">
        <v>463.8333333333334</v>
      </c>
      <c r="D6" s="10">
        <f aca="true" t="shared" si="0" ref="D6:D28">+(C6/B6-1)*100</f>
        <v>31.026365348399267</v>
      </c>
    </row>
    <row r="7" spans="1:4" ht="18" customHeight="1">
      <c r="A7" s="11" t="s">
        <v>54</v>
      </c>
      <c r="B7" s="12">
        <v>113</v>
      </c>
      <c r="C7" s="12">
        <v>192.16666666666666</v>
      </c>
      <c r="D7" s="14">
        <f t="shared" si="0"/>
        <v>70.05899705014748</v>
      </c>
    </row>
    <row r="8" spans="1:4" ht="18" customHeight="1">
      <c r="A8" s="8" t="s">
        <v>55</v>
      </c>
      <c r="B8" s="8">
        <v>297</v>
      </c>
      <c r="C8" s="8">
        <v>173</v>
      </c>
      <c r="D8" s="10">
        <f t="shared" si="0"/>
        <v>-41.75084175084175</v>
      </c>
    </row>
    <row r="9" spans="1:4" ht="18" customHeight="1">
      <c r="A9" s="11" t="s">
        <v>6</v>
      </c>
      <c r="B9" s="12">
        <v>1999</v>
      </c>
      <c r="C9" s="12">
        <v>2071</v>
      </c>
      <c r="D9" s="14">
        <f t="shared" si="0"/>
        <v>3.601800900450236</v>
      </c>
    </row>
    <row r="10" spans="1:4" ht="18" customHeight="1">
      <c r="A10" s="8" t="s">
        <v>56</v>
      </c>
      <c r="B10" s="8">
        <v>172</v>
      </c>
      <c r="C10" s="8">
        <v>94</v>
      </c>
      <c r="D10" s="10">
        <f t="shared" si="0"/>
        <v>-45.34883720930233</v>
      </c>
    </row>
    <row r="11" spans="1:4" ht="18" customHeight="1">
      <c r="A11" s="11" t="s">
        <v>57</v>
      </c>
      <c r="B11" s="12">
        <v>112</v>
      </c>
      <c r="C11" s="12">
        <v>45.333333333333336</v>
      </c>
      <c r="D11" s="14">
        <f t="shared" si="0"/>
        <v>-59.523809523809526</v>
      </c>
    </row>
    <row r="12" spans="1:4" ht="18" customHeight="1">
      <c r="A12" s="8" t="s">
        <v>8</v>
      </c>
      <c r="B12" s="8">
        <v>1148</v>
      </c>
      <c r="C12" s="8">
        <v>1246.833333333334</v>
      </c>
      <c r="D12" s="10">
        <f t="shared" si="0"/>
        <v>8.609175377468103</v>
      </c>
    </row>
    <row r="13" spans="1:4" ht="18" customHeight="1">
      <c r="A13" s="11" t="s">
        <v>30</v>
      </c>
      <c r="B13" s="12">
        <v>599</v>
      </c>
      <c r="C13" s="12">
        <v>590.666666666667</v>
      </c>
      <c r="D13" s="14">
        <f t="shared" si="0"/>
        <v>-1.3912075681691172</v>
      </c>
    </row>
    <row r="14" spans="1:4" ht="18" customHeight="1">
      <c r="A14" s="8" t="s">
        <v>10</v>
      </c>
      <c r="B14" s="8">
        <v>123</v>
      </c>
      <c r="C14" s="8">
        <v>136.83333333333334</v>
      </c>
      <c r="D14" s="10">
        <f t="shared" si="0"/>
        <v>11.246612466124661</v>
      </c>
    </row>
    <row r="15" spans="1:4" ht="18" customHeight="1">
      <c r="A15" s="11" t="s">
        <v>58</v>
      </c>
      <c r="B15" s="12">
        <v>269</v>
      </c>
      <c r="C15" s="12">
        <v>259</v>
      </c>
      <c r="D15" s="14">
        <f t="shared" si="0"/>
        <v>-3.7174721189591087</v>
      </c>
    </row>
    <row r="16" spans="1:4" ht="18" customHeight="1">
      <c r="A16" s="8" t="s">
        <v>59</v>
      </c>
      <c r="B16" s="8">
        <v>517</v>
      </c>
      <c r="C16" s="8">
        <v>355.83333333333337</v>
      </c>
      <c r="D16" s="10">
        <f t="shared" si="0"/>
        <v>-31.173436492585427</v>
      </c>
    </row>
    <row r="17" spans="1:4" ht="18" customHeight="1">
      <c r="A17" s="11" t="s">
        <v>60</v>
      </c>
      <c r="B17" s="12">
        <v>256</v>
      </c>
      <c r="C17" s="12">
        <v>212</v>
      </c>
      <c r="D17" s="14">
        <f t="shared" si="0"/>
        <v>-17.1875</v>
      </c>
    </row>
    <row r="18" spans="1:4" ht="18" customHeight="1">
      <c r="A18" s="8" t="s">
        <v>61</v>
      </c>
      <c r="B18" s="8">
        <v>2812</v>
      </c>
      <c r="C18" s="8">
        <v>3234.833333333332</v>
      </c>
      <c r="D18" s="10">
        <f t="shared" si="0"/>
        <v>15.036747273589345</v>
      </c>
    </row>
    <row r="19" spans="1:4" ht="18" customHeight="1">
      <c r="A19" s="11" t="s">
        <v>62</v>
      </c>
      <c r="B19" s="12">
        <v>152</v>
      </c>
      <c r="C19" s="12">
        <v>268.5</v>
      </c>
      <c r="D19" s="14">
        <f t="shared" si="0"/>
        <v>76.64473684210526</v>
      </c>
    </row>
    <row r="20" spans="1:4" ht="18" customHeight="1">
      <c r="A20" s="8" t="s">
        <v>63</v>
      </c>
      <c r="B20" s="8">
        <v>150</v>
      </c>
      <c r="C20" s="12">
        <v>63</v>
      </c>
      <c r="D20" s="10">
        <f t="shared" si="0"/>
        <v>-58.00000000000001</v>
      </c>
    </row>
    <row r="21" spans="1:4" ht="18" customHeight="1">
      <c r="A21" s="11" t="s">
        <v>64</v>
      </c>
      <c r="B21" s="12">
        <v>79</v>
      </c>
      <c r="C21" s="12">
        <v>18</v>
      </c>
      <c r="D21" s="14">
        <f t="shared" si="0"/>
        <v>-77.21518987341773</v>
      </c>
    </row>
    <row r="22" spans="1:4" ht="18" customHeight="1">
      <c r="A22" s="8" t="s">
        <v>65</v>
      </c>
      <c r="B22" s="8">
        <v>58</v>
      </c>
      <c r="C22" s="12">
        <v>46.66666666666667</v>
      </c>
      <c r="D22" s="10">
        <f t="shared" si="0"/>
        <v>-19.540229885057457</v>
      </c>
    </row>
    <row r="23" spans="1:4" ht="18" customHeight="1">
      <c r="A23" s="11" t="s">
        <v>53</v>
      </c>
      <c r="B23" s="12">
        <v>86</v>
      </c>
      <c r="C23" s="12">
        <v>18.333333333333336</v>
      </c>
      <c r="D23" s="14">
        <f t="shared" si="0"/>
        <v>-78.68217054263566</v>
      </c>
    </row>
    <row r="24" spans="1:4" ht="18" customHeight="1">
      <c r="A24" s="8" t="s">
        <v>66</v>
      </c>
      <c r="B24" s="8">
        <v>157</v>
      </c>
      <c r="C24" s="12">
        <v>25.333333333333332</v>
      </c>
      <c r="D24" s="10">
        <f t="shared" si="0"/>
        <v>-83.86411889596603</v>
      </c>
    </row>
    <row r="25" spans="1:4" ht="18" customHeight="1">
      <c r="A25" s="11" t="s">
        <v>67</v>
      </c>
      <c r="B25" s="12">
        <v>293</v>
      </c>
      <c r="C25" s="12">
        <v>571.5</v>
      </c>
      <c r="D25" s="14">
        <f t="shared" si="0"/>
        <v>95.05119453924915</v>
      </c>
    </row>
    <row r="26" spans="1:4" ht="18" customHeight="1">
      <c r="A26" s="8" t="s">
        <v>68</v>
      </c>
      <c r="B26" s="8">
        <v>85</v>
      </c>
      <c r="C26" s="8">
        <v>127.83333333333331</v>
      </c>
      <c r="D26" s="10">
        <f t="shared" si="0"/>
        <v>50.392156862745075</v>
      </c>
    </row>
    <row r="27" spans="1:4" ht="18" customHeight="1">
      <c r="A27" s="11" t="s">
        <v>13</v>
      </c>
      <c r="B27" s="12">
        <v>101</v>
      </c>
      <c r="C27" s="12">
        <v>175.83333333333337</v>
      </c>
      <c r="D27" s="14">
        <f t="shared" si="0"/>
        <v>74.09240924092413</v>
      </c>
    </row>
    <row r="28" spans="1:4" ht="18" customHeight="1">
      <c r="A28" s="15" t="s">
        <v>29</v>
      </c>
      <c r="B28" s="17">
        <v>9932</v>
      </c>
      <c r="C28" s="17">
        <v>10392.666666666668</v>
      </c>
      <c r="D28" s="18">
        <f t="shared" si="0"/>
        <v>4.638206470667217</v>
      </c>
    </row>
    <row r="29" ht="15">
      <c r="A29" s="19" t="s">
        <v>40</v>
      </c>
    </row>
  </sheetData>
  <sheetProtection/>
  <mergeCells count="4">
    <mergeCell ref="A4:A5"/>
    <mergeCell ref="B4:C4"/>
    <mergeCell ref="D4:D5"/>
    <mergeCell ref="A2:D2"/>
  </mergeCells>
  <conditionalFormatting sqref="A28">
    <cfRule type="duplicateValues" priority="1" dxfId="26" stopIfTrue="1">
      <formula>AND(COUNTIF($A$28:$A$28,A28)&gt;1,NOT(ISBLANK(A28)))</formula>
    </cfRule>
  </conditionalFormatting>
  <printOptions/>
  <pageMargins left="0.7086614173228347" right="0.7086614173228347" top="1.0625" bottom="0.7480314960629921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29"/>
  <sheetViews>
    <sheetView showGridLines="0" view="pageLayout" workbookViewId="0" topLeftCell="A1">
      <selection activeCell="B20" sqref="B20"/>
    </sheetView>
  </sheetViews>
  <sheetFormatPr defaultColWidth="9.140625" defaultRowHeight="15"/>
  <cols>
    <col min="1" max="1" width="31.140625" style="0" customWidth="1"/>
    <col min="2" max="2" width="18.7109375" style="0" customWidth="1"/>
    <col min="3" max="3" width="18.28125" style="0" customWidth="1"/>
    <col min="4" max="4" width="16.140625" style="0" customWidth="1"/>
  </cols>
  <sheetData>
    <row r="2" spans="1:4" ht="15">
      <c r="A2" s="150" t="s">
        <v>73</v>
      </c>
      <c r="B2" s="150"/>
      <c r="C2" s="150"/>
      <c r="D2" s="150"/>
    </row>
    <row r="4" spans="1:4" ht="26.25" customHeight="1">
      <c r="A4" s="134" t="s">
        <v>52</v>
      </c>
      <c r="B4" s="141" t="s">
        <v>18</v>
      </c>
      <c r="C4" s="137"/>
      <c r="D4" s="138" t="s">
        <v>4</v>
      </c>
    </row>
    <row r="5" spans="1:4" ht="22.5" customHeight="1">
      <c r="A5" s="135"/>
      <c r="B5" s="6">
        <v>2017</v>
      </c>
      <c r="C5" s="7">
        <v>2018</v>
      </c>
      <c r="D5" s="139"/>
    </row>
    <row r="6" spans="1:4" ht="18" customHeight="1">
      <c r="A6" s="8" t="s">
        <v>179</v>
      </c>
      <c r="B6" s="8">
        <v>1487.9999999999995</v>
      </c>
      <c r="C6" s="8">
        <v>1870.166666666667</v>
      </c>
      <c r="D6" s="10">
        <f aca="true" t="shared" si="0" ref="D6:D28">+(C6/B6-1)*100</f>
        <v>25.683243727598626</v>
      </c>
    </row>
    <row r="7" spans="1:4" ht="18" customHeight="1">
      <c r="A7" s="11" t="s">
        <v>54</v>
      </c>
      <c r="B7" s="12">
        <v>363.0000000000004</v>
      </c>
      <c r="C7" s="12">
        <v>457.75</v>
      </c>
      <c r="D7" s="14">
        <f t="shared" si="0"/>
        <v>26.101928374655504</v>
      </c>
    </row>
    <row r="8" spans="1:4" ht="18" customHeight="1">
      <c r="A8" s="8" t="s">
        <v>55</v>
      </c>
      <c r="B8" s="8">
        <v>1022.9999999999995</v>
      </c>
      <c r="C8" s="8">
        <v>748.6666666666665</v>
      </c>
      <c r="D8" s="10">
        <f t="shared" si="0"/>
        <v>-26.81655262300422</v>
      </c>
    </row>
    <row r="9" spans="1:4" ht="18" customHeight="1">
      <c r="A9" s="11" t="s">
        <v>6</v>
      </c>
      <c r="B9" s="12">
        <v>16076.999999999995</v>
      </c>
      <c r="C9" s="12">
        <v>17073.14285714284</v>
      </c>
      <c r="D9" s="14">
        <f t="shared" si="0"/>
        <v>6.196074249815542</v>
      </c>
    </row>
    <row r="10" spans="1:4" ht="18" customHeight="1">
      <c r="A10" s="8" t="s">
        <v>56</v>
      </c>
      <c r="B10" s="8">
        <v>509</v>
      </c>
      <c r="C10" s="8">
        <v>333.3333333333334</v>
      </c>
      <c r="D10" s="10">
        <f t="shared" si="0"/>
        <v>-34.51211525867712</v>
      </c>
    </row>
    <row r="11" spans="1:4" ht="18" customHeight="1">
      <c r="A11" s="11" t="s">
        <v>57</v>
      </c>
      <c r="B11" s="12">
        <v>393.00000000000045</v>
      </c>
      <c r="C11" s="12">
        <v>216.33333333333337</v>
      </c>
      <c r="D11" s="14">
        <f t="shared" si="0"/>
        <v>-44.95335029686181</v>
      </c>
    </row>
    <row r="12" spans="1:4" ht="18" customHeight="1">
      <c r="A12" s="8" t="s">
        <v>8</v>
      </c>
      <c r="B12" s="8">
        <v>13231.999999999998</v>
      </c>
      <c r="C12" s="8">
        <v>14595.000000000004</v>
      </c>
      <c r="D12" s="10">
        <f t="shared" si="0"/>
        <v>10.300785973397875</v>
      </c>
    </row>
    <row r="13" spans="1:4" ht="18" customHeight="1">
      <c r="A13" s="11" t="s">
        <v>30</v>
      </c>
      <c r="B13" s="12">
        <v>5230.999999999996</v>
      </c>
      <c r="C13" s="12">
        <v>3168.666666666669</v>
      </c>
      <c r="D13" s="14">
        <f t="shared" si="0"/>
        <v>-39.4252214363091</v>
      </c>
    </row>
    <row r="14" spans="1:4" ht="18" customHeight="1">
      <c r="A14" s="8" t="s">
        <v>10</v>
      </c>
      <c r="B14" s="8">
        <v>441.00000000000006</v>
      </c>
      <c r="C14" s="8">
        <v>238.5</v>
      </c>
      <c r="D14" s="10">
        <f t="shared" si="0"/>
        <v>-45.91836734693878</v>
      </c>
    </row>
    <row r="15" spans="1:4" ht="18" customHeight="1">
      <c r="A15" s="11" t="s">
        <v>58</v>
      </c>
      <c r="B15" s="12">
        <v>983.9999999999995</v>
      </c>
      <c r="C15" s="12">
        <v>778.3333333333333</v>
      </c>
      <c r="D15" s="14">
        <f t="shared" si="0"/>
        <v>-20.901084010840076</v>
      </c>
    </row>
    <row r="16" spans="1:4" ht="18" customHeight="1">
      <c r="A16" s="8" t="s">
        <v>59</v>
      </c>
      <c r="B16" s="8">
        <v>2153.9999999999995</v>
      </c>
      <c r="C16" s="8">
        <v>1241.0000000000002</v>
      </c>
      <c r="D16" s="10">
        <f t="shared" si="0"/>
        <v>-42.38625812441966</v>
      </c>
    </row>
    <row r="17" spans="1:4" ht="18" customHeight="1">
      <c r="A17" s="11" t="s">
        <v>60</v>
      </c>
      <c r="B17" s="12">
        <v>807.0000000000003</v>
      </c>
      <c r="C17" s="12">
        <v>390.66666666666674</v>
      </c>
      <c r="D17" s="14">
        <f t="shared" si="0"/>
        <v>-51.59025196199918</v>
      </c>
    </row>
    <row r="18" spans="1:4" ht="18" customHeight="1">
      <c r="A18" s="8" t="s">
        <v>61</v>
      </c>
      <c r="B18" s="8">
        <v>24689.00000000001</v>
      </c>
      <c r="C18" s="8">
        <v>26005.000000000033</v>
      </c>
      <c r="D18" s="10">
        <f t="shared" si="0"/>
        <v>5.330309044513837</v>
      </c>
    </row>
    <row r="19" spans="1:4" ht="18" customHeight="1">
      <c r="A19" s="11" t="s">
        <v>62</v>
      </c>
      <c r="B19" s="12">
        <v>604</v>
      </c>
      <c r="C19" s="12">
        <v>697.1666666666666</v>
      </c>
      <c r="D19" s="14">
        <f t="shared" si="0"/>
        <v>15.424944812362028</v>
      </c>
    </row>
    <row r="20" spans="1:4" ht="18" customHeight="1">
      <c r="A20" s="8" t="s">
        <v>63</v>
      </c>
      <c r="B20" s="8">
        <v>551.9999999999998</v>
      </c>
      <c r="C20" s="8">
        <v>318</v>
      </c>
      <c r="D20" s="10">
        <f t="shared" si="0"/>
        <v>-42.391304347826065</v>
      </c>
    </row>
    <row r="21" spans="1:4" ht="18" customHeight="1">
      <c r="A21" s="11" t="s">
        <v>64</v>
      </c>
      <c r="B21" s="12">
        <v>223.00000000000003</v>
      </c>
      <c r="C21" s="12">
        <v>47</v>
      </c>
      <c r="D21" s="14">
        <f t="shared" si="0"/>
        <v>-78.9237668161435</v>
      </c>
    </row>
    <row r="22" spans="1:4" ht="18" customHeight="1">
      <c r="A22" s="8" t="s">
        <v>65</v>
      </c>
      <c r="B22" s="8">
        <v>194</v>
      </c>
      <c r="C22" s="8">
        <v>203.33333333333337</v>
      </c>
      <c r="D22" s="10">
        <f t="shared" si="0"/>
        <v>4.8109965635739105</v>
      </c>
    </row>
    <row r="23" spans="1:4" ht="18" customHeight="1">
      <c r="A23" s="11" t="s">
        <v>53</v>
      </c>
      <c r="B23" s="12">
        <v>714.9999999999998</v>
      </c>
      <c r="C23" s="12">
        <v>147</v>
      </c>
      <c r="D23" s="14">
        <f t="shared" si="0"/>
        <v>-79.44055944055944</v>
      </c>
    </row>
    <row r="24" spans="1:4" ht="18" customHeight="1">
      <c r="A24" s="8" t="s">
        <v>66</v>
      </c>
      <c r="B24" s="8">
        <v>417.9999999999999</v>
      </c>
      <c r="C24" s="8">
        <v>92.33333333333331</v>
      </c>
      <c r="D24" s="10">
        <f t="shared" si="0"/>
        <v>-77.91068580542264</v>
      </c>
    </row>
    <row r="25" spans="1:4" ht="18" customHeight="1">
      <c r="A25" s="11" t="s">
        <v>67</v>
      </c>
      <c r="B25" s="12">
        <v>1249.000000000001</v>
      </c>
      <c r="C25" s="12">
        <v>1644.1666666666665</v>
      </c>
      <c r="D25" s="14">
        <f t="shared" si="0"/>
        <v>31.638644248732216</v>
      </c>
    </row>
    <row r="26" spans="1:4" ht="18" customHeight="1">
      <c r="A26" s="8" t="s">
        <v>68</v>
      </c>
      <c r="B26" s="8">
        <v>212.00000000000009</v>
      </c>
      <c r="C26" s="8">
        <v>281.6666666666667</v>
      </c>
      <c r="D26" s="10">
        <f t="shared" si="0"/>
        <v>32.86163522012575</v>
      </c>
    </row>
    <row r="27" spans="1:4" ht="18" customHeight="1">
      <c r="A27" s="11" t="s">
        <v>13</v>
      </c>
      <c r="B27" s="12">
        <v>332</v>
      </c>
      <c r="C27" s="12">
        <v>316.8333333333333</v>
      </c>
      <c r="D27" s="14">
        <f t="shared" si="0"/>
        <v>-4.568273092369479</v>
      </c>
    </row>
    <row r="28" spans="1:4" ht="18" customHeight="1">
      <c r="A28" s="15" t="s">
        <v>29</v>
      </c>
      <c r="B28" s="17">
        <f>SUM(B6:B27)</f>
        <v>71890</v>
      </c>
      <c r="C28" s="17">
        <f>SUM(C6:C27)</f>
        <v>70864.05952380954</v>
      </c>
      <c r="D28" s="18">
        <f t="shared" si="0"/>
        <v>-1.4270976160668525</v>
      </c>
    </row>
    <row r="29" ht="15">
      <c r="A29" s="19" t="s">
        <v>40</v>
      </c>
    </row>
  </sheetData>
  <sheetProtection/>
  <mergeCells count="4">
    <mergeCell ref="A4:A5"/>
    <mergeCell ref="B4:C4"/>
    <mergeCell ref="D4:D5"/>
    <mergeCell ref="A2:D2"/>
  </mergeCells>
  <conditionalFormatting sqref="A28">
    <cfRule type="duplicateValues" priority="1" dxfId="26" stopIfTrue="1">
      <formula>AND(COUNTIF($A$28:$A$28,A28)&gt;1,NOT(ISBLANK(A28)))</formula>
    </cfRule>
  </conditionalFormatting>
  <printOptions/>
  <pageMargins left="0.7086614173228347" right="0.7086614173228347" top="1.0833333333333333" bottom="0.7480314960629921" header="0.31496062992125984" footer="0.31496062992125984"/>
  <pageSetup orientation="portrait" paperSize="9" r:id="rId2"/>
  <headerFooter>
    <oddHeader>&amp;C&amp;G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9"/>
  <sheetViews>
    <sheetView showGridLines="0" view="pageLayout" workbookViewId="0" topLeftCell="A1">
      <selection activeCell="A13" sqref="A13"/>
    </sheetView>
  </sheetViews>
  <sheetFormatPr defaultColWidth="9.140625" defaultRowHeight="15"/>
  <cols>
    <col min="1" max="1" width="32.00390625" style="0" bestFit="1" customWidth="1"/>
    <col min="2" max="2" width="23.8515625" style="0" customWidth="1"/>
    <col min="3" max="3" width="26.7109375" style="0" customWidth="1"/>
    <col min="4" max="4" width="16.28125" style="0" customWidth="1"/>
  </cols>
  <sheetData>
    <row r="2" spans="1:4" ht="15">
      <c r="A2" s="150" t="s">
        <v>76</v>
      </c>
      <c r="B2" s="150"/>
      <c r="C2" s="150"/>
      <c r="D2" s="150"/>
    </row>
    <row r="4" spans="1:4" ht="23.25" customHeight="1">
      <c r="A4" s="134" t="s">
        <v>52</v>
      </c>
      <c r="B4" s="141" t="s">
        <v>180</v>
      </c>
      <c r="C4" s="137"/>
      <c r="D4" s="138" t="s">
        <v>4</v>
      </c>
    </row>
    <row r="5" spans="1:4" ht="19.5" customHeight="1">
      <c r="A5" s="135"/>
      <c r="B5" s="6">
        <v>2017</v>
      </c>
      <c r="C5" s="7">
        <v>2018</v>
      </c>
      <c r="D5" s="139"/>
    </row>
    <row r="6" spans="1:4" ht="18" customHeight="1">
      <c r="A6" s="8" t="s">
        <v>179</v>
      </c>
      <c r="B6" s="8">
        <v>2316864.390999999</v>
      </c>
      <c r="C6" s="8">
        <v>2215992.355666666</v>
      </c>
      <c r="D6" s="10">
        <f aca="true" t="shared" si="0" ref="D6:D28">+(C6/B6-1)*100</f>
        <v>-4.353816983211301</v>
      </c>
    </row>
    <row r="7" spans="1:4" ht="18" customHeight="1">
      <c r="A7" s="11" t="s">
        <v>54</v>
      </c>
      <c r="B7" s="12">
        <v>488829.1440000002</v>
      </c>
      <c r="C7" s="12">
        <v>583238.6986666666</v>
      </c>
      <c r="D7" s="14">
        <f t="shared" si="0"/>
        <v>19.313405476222268</v>
      </c>
    </row>
    <row r="8" spans="1:4" ht="18" customHeight="1">
      <c r="A8" s="8" t="s">
        <v>55</v>
      </c>
      <c r="B8" s="8">
        <v>1744439.9890000005</v>
      </c>
      <c r="C8" s="8">
        <v>2004422.2789999996</v>
      </c>
      <c r="D8" s="10">
        <f t="shared" si="0"/>
        <v>14.903481440426836</v>
      </c>
    </row>
    <row r="9" spans="1:4" ht="18" customHeight="1">
      <c r="A9" s="11" t="s">
        <v>6</v>
      </c>
      <c r="B9" s="12">
        <v>76099853.71100001</v>
      </c>
      <c r="C9" s="12">
        <v>88386164.692108</v>
      </c>
      <c r="D9" s="14">
        <f t="shared" si="0"/>
        <v>16.144986333044752</v>
      </c>
    </row>
    <row r="10" spans="1:4" ht="18" customHeight="1">
      <c r="A10" s="8" t="s">
        <v>56</v>
      </c>
      <c r="B10" s="8">
        <v>565805.8009999999</v>
      </c>
      <c r="C10" s="8">
        <v>476786.3863333334</v>
      </c>
      <c r="D10" s="10">
        <f t="shared" si="0"/>
        <v>-15.733209965209694</v>
      </c>
    </row>
    <row r="11" spans="1:4" ht="18" customHeight="1">
      <c r="A11" s="11" t="s">
        <v>57</v>
      </c>
      <c r="B11" s="12">
        <v>473603.2280000001</v>
      </c>
      <c r="C11" s="12">
        <v>619985.0963133334</v>
      </c>
      <c r="D11" s="14">
        <f t="shared" si="0"/>
        <v>30.908123015017374</v>
      </c>
    </row>
    <row r="12" spans="1:4" ht="18" customHeight="1">
      <c r="A12" s="8" t="s">
        <v>8</v>
      </c>
      <c r="B12" s="8">
        <v>60497933.35194006</v>
      </c>
      <c r="C12" s="8">
        <v>62600193.94116682</v>
      </c>
      <c r="D12" s="10">
        <f t="shared" si="0"/>
        <v>3.4749295930442736</v>
      </c>
    </row>
    <row r="13" spans="1:4" ht="18" customHeight="1">
      <c r="A13" s="11" t="s">
        <v>30</v>
      </c>
      <c r="B13" s="12">
        <v>8962733.340134004</v>
      </c>
      <c r="C13" s="12">
        <v>9930217.468333341</v>
      </c>
      <c r="D13" s="14">
        <f t="shared" si="0"/>
        <v>10.794520951181985</v>
      </c>
    </row>
    <row r="14" spans="1:4" ht="18" customHeight="1">
      <c r="A14" s="8" t="s">
        <v>10</v>
      </c>
      <c r="B14" s="8">
        <v>470308.531</v>
      </c>
      <c r="C14" s="8">
        <v>302182.8611666667</v>
      </c>
      <c r="D14" s="10">
        <f t="shared" si="0"/>
        <v>-35.747952408146574</v>
      </c>
    </row>
    <row r="15" spans="1:4" ht="18" customHeight="1">
      <c r="A15" s="11" t="s">
        <v>58</v>
      </c>
      <c r="B15" s="12">
        <v>714648.5529999996</v>
      </c>
      <c r="C15" s="12">
        <v>820051.3043333336</v>
      </c>
      <c r="D15" s="14">
        <f t="shared" si="0"/>
        <v>14.748893129478446</v>
      </c>
    </row>
    <row r="16" spans="1:4" ht="18" customHeight="1">
      <c r="A16" s="8" t="s">
        <v>59</v>
      </c>
      <c r="B16" s="8">
        <v>2865823.452</v>
      </c>
      <c r="C16" s="8">
        <v>3078667.1636666665</v>
      </c>
      <c r="D16" s="10">
        <f t="shared" si="0"/>
        <v>7.426965241635064</v>
      </c>
    </row>
    <row r="17" spans="1:4" ht="18" customHeight="1">
      <c r="A17" s="11" t="s">
        <v>60</v>
      </c>
      <c r="B17" s="12">
        <v>557749.1249999999</v>
      </c>
      <c r="C17" s="12">
        <v>367908.69899999996</v>
      </c>
      <c r="D17" s="14">
        <f t="shared" si="0"/>
        <v>-34.036884593947136</v>
      </c>
    </row>
    <row r="18" spans="1:4" ht="18" customHeight="1">
      <c r="A18" s="8" t="s">
        <v>61</v>
      </c>
      <c r="B18" s="8">
        <v>115608331.07736</v>
      </c>
      <c r="C18" s="8">
        <v>119905255.34657004</v>
      </c>
      <c r="D18" s="10">
        <f t="shared" si="0"/>
        <v>3.7167946541281083</v>
      </c>
    </row>
    <row r="19" spans="1:4" ht="18" customHeight="1">
      <c r="A19" s="11" t="s">
        <v>62</v>
      </c>
      <c r="B19" s="12">
        <v>1165239.027999999</v>
      </c>
      <c r="C19" s="12">
        <v>1625517.2463300002</v>
      </c>
      <c r="D19" s="14">
        <f t="shared" si="0"/>
        <v>39.500755404667196</v>
      </c>
    </row>
    <row r="20" spans="1:4" ht="18" customHeight="1">
      <c r="A20" s="8" t="s">
        <v>63</v>
      </c>
      <c r="B20" s="8">
        <v>597859.623</v>
      </c>
      <c r="C20" s="8">
        <v>464417.58533333323</v>
      </c>
      <c r="D20" s="10">
        <f t="shared" si="0"/>
        <v>-22.31996149816372</v>
      </c>
    </row>
    <row r="21" spans="1:4" ht="18" customHeight="1">
      <c r="A21" s="11" t="s">
        <v>64</v>
      </c>
      <c r="B21" s="12">
        <v>98988.47</v>
      </c>
      <c r="C21" s="12">
        <v>19924.821</v>
      </c>
      <c r="D21" s="14">
        <f t="shared" si="0"/>
        <v>-79.87157393179226</v>
      </c>
    </row>
    <row r="22" spans="1:4" ht="18" customHeight="1">
      <c r="A22" s="8" t="s">
        <v>65</v>
      </c>
      <c r="B22" s="8">
        <v>113054.399</v>
      </c>
      <c r="C22" s="8">
        <v>81953.14200000002</v>
      </c>
      <c r="D22" s="10">
        <f t="shared" si="0"/>
        <v>-27.509992777901537</v>
      </c>
    </row>
    <row r="23" spans="1:4" ht="18" customHeight="1">
      <c r="A23" s="11" t="s">
        <v>53</v>
      </c>
      <c r="B23" s="12">
        <v>239861.121</v>
      </c>
      <c r="C23" s="12">
        <v>201981.40666666665</v>
      </c>
      <c r="D23" s="14">
        <f t="shared" si="0"/>
        <v>-15.792352747877537</v>
      </c>
    </row>
    <row r="24" spans="1:4" ht="18" customHeight="1">
      <c r="A24" s="8" t="s">
        <v>66</v>
      </c>
      <c r="B24" s="8">
        <v>249102.32900000006</v>
      </c>
      <c r="C24" s="8">
        <v>125471.927</v>
      </c>
      <c r="D24" s="10">
        <f t="shared" si="0"/>
        <v>-49.63036776745674</v>
      </c>
    </row>
    <row r="25" spans="1:4" ht="18" customHeight="1">
      <c r="A25" s="11" t="s">
        <v>67</v>
      </c>
      <c r="B25" s="12">
        <v>1938712.0829999992</v>
      </c>
      <c r="C25" s="12">
        <v>2796448.2029999997</v>
      </c>
      <c r="D25" s="14">
        <f t="shared" si="0"/>
        <v>44.2425735889944</v>
      </c>
    </row>
    <row r="26" spans="1:4" ht="18" customHeight="1">
      <c r="A26" s="8" t="s">
        <v>68</v>
      </c>
      <c r="B26" s="8">
        <v>113809.59499999996</v>
      </c>
      <c r="C26" s="8">
        <v>110777.72866666658</v>
      </c>
      <c r="D26" s="10">
        <f t="shared" si="0"/>
        <v>-2.6639813043297322</v>
      </c>
    </row>
    <row r="27" spans="1:4" ht="18" customHeight="1">
      <c r="A27" s="52" t="s">
        <v>13</v>
      </c>
      <c r="B27" s="53">
        <v>370843.2440000001</v>
      </c>
      <c r="C27" s="53">
        <v>390637.03833333333</v>
      </c>
      <c r="D27" s="54">
        <f t="shared" si="0"/>
        <v>5.337509757447068</v>
      </c>
    </row>
    <row r="28" spans="1:4" ht="18" customHeight="1">
      <c r="A28" s="15" t="s">
        <v>29</v>
      </c>
      <c r="B28" s="17">
        <f>SUM(B6:B27)</f>
        <v>276254393.5864341</v>
      </c>
      <c r="C28" s="17">
        <f>SUM(C6:C27)</f>
        <v>297108195.3906549</v>
      </c>
      <c r="D28" s="18">
        <f t="shared" si="0"/>
        <v>7.54876747243336</v>
      </c>
    </row>
    <row r="29" ht="15">
      <c r="A29" s="19" t="s">
        <v>40</v>
      </c>
    </row>
  </sheetData>
  <sheetProtection/>
  <mergeCells count="4">
    <mergeCell ref="A4:A5"/>
    <mergeCell ref="B4:C4"/>
    <mergeCell ref="D4:D5"/>
    <mergeCell ref="A2:D2"/>
  </mergeCells>
  <conditionalFormatting sqref="A28">
    <cfRule type="duplicateValues" priority="1" dxfId="26" stopIfTrue="1">
      <formula>AND(COUNTIF($A$28:$A$28,A28)&gt;1,NOT(ISBLANK(A28)))</formula>
    </cfRule>
  </conditionalFormatting>
  <printOptions/>
  <pageMargins left="0.7086614173228347" right="0.7086614173228347" top="1.1458333333333333" bottom="0.7480314960629921" header="0.31496062992125984" footer="0.31496062992125984"/>
  <pageSetup orientation="portrait" paperSize="9" scale="88" r:id="rId2"/>
  <headerFooter>
    <oddHeader>&amp;C&amp;G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29"/>
  <sheetViews>
    <sheetView showGridLines="0" view="pageLayout" workbookViewId="0" topLeftCell="A1">
      <selection activeCell="C19" sqref="C19"/>
    </sheetView>
  </sheetViews>
  <sheetFormatPr defaultColWidth="9.140625" defaultRowHeight="15"/>
  <cols>
    <col min="1" max="1" width="30.8515625" style="0" customWidth="1"/>
    <col min="2" max="2" width="15.7109375" style="0" customWidth="1"/>
    <col min="3" max="3" width="16.8515625" style="0" customWidth="1"/>
    <col min="4" max="4" width="13.140625" style="0" customWidth="1"/>
  </cols>
  <sheetData>
    <row r="2" ht="15">
      <c r="A2" s="4" t="s">
        <v>79</v>
      </c>
    </row>
    <row r="3" spans="1:4" ht="15">
      <c r="A3" s="33"/>
      <c r="B3" s="33"/>
      <c r="C3" s="33"/>
      <c r="D3" s="33"/>
    </row>
    <row r="4" spans="1:4" ht="20.25" customHeight="1">
      <c r="A4" s="144" t="s">
        <v>2</v>
      </c>
      <c r="B4" s="148" t="s">
        <v>26</v>
      </c>
      <c r="C4" s="151"/>
      <c r="D4" s="152" t="s">
        <v>29</v>
      </c>
    </row>
    <row r="5" spans="1:4" ht="22.5" customHeight="1">
      <c r="A5" s="135"/>
      <c r="B5" s="6" t="s">
        <v>27</v>
      </c>
      <c r="C5" s="28" t="s">
        <v>28</v>
      </c>
      <c r="D5" s="148"/>
    </row>
    <row r="6" spans="1:4" ht="18" customHeight="1">
      <c r="A6" s="8" t="s">
        <v>179</v>
      </c>
      <c r="B6" s="8">
        <v>1246.916666666667</v>
      </c>
      <c r="C6" s="8">
        <v>623.2499999999995</v>
      </c>
      <c r="D6" s="8">
        <f>+B6+C6</f>
        <v>1870.1666666666665</v>
      </c>
    </row>
    <row r="7" spans="1:4" ht="18" customHeight="1">
      <c r="A7" s="11" t="s">
        <v>54</v>
      </c>
      <c r="B7" s="12">
        <v>190.25</v>
      </c>
      <c r="C7" s="12">
        <v>267.5</v>
      </c>
      <c r="D7" s="12">
        <f aca="true" t="shared" si="0" ref="D7:D27">+B7+C7</f>
        <v>457.75</v>
      </c>
    </row>
    <row r="8" spans="1:4" ht="18" customHeight="1">
      <c r="A8" s="8" t="s">
        <v>55</v>
      </c>
      <c r="B8" s="8">
        <v>450.99999999999994</v>
      </c>
      <c r="C8" s="8">
        <v>297.6666666666667</v>
      </c>
      <c r="D8" s="8">
        <f t="shared" si="0"/>
        <v>748.6666666666666</v>
      </c>
    </row>
    <row r="9" spans="1:4" ht="18" customHeight="1">
      <c r="A9" s="11" t="s">
        <v>6</v>
      </c>
      <c r="B9" s="12">
        <v>9810.190476190466</v>
      </c>
      <c r="C9" s="12">
        <v>7262.952380952376</v>
      </c>
      <c r="D9" s="12">
        <f t="shared" si="0"/>
        <v>17073.14285714284</v>
      </c>
    </row>
    <row r="10" spans="1:4" ht="18" customHeight="1">
      <c r="A10" s="8" t="s">
        <v>56</v>
      </c>
      <c r="B10" s="8">
        <v>182.66666666666666</v>
      </c>
      <c r="C10" s="8">
        <v>150.66666666666669</v>
      </c>
      <c r="D10" s="8">
        <f t="shared" si="0"/>
        <v>333.33333333333337</v>
      </c>
    </row>
    <row r="11" spans="1:4" ht="18" customHeight="1">
      <c r="A11" s="11" t="s">
        <v>57</v>
      </c>
      <c r="B11" s="12">
        <v>104.66666666666669</v>
      </c>
      <c r="C11" s="12">
        <v>111.66666666666667</v>
      </c>
      <c r="D11" s="12">
        <f t="shared" si="0"/>
        <v>216.33333333333337</v>
      </c>
    </row>
    <row r="12" spans="1:4" ht="18" customHeight="1">
      <c r="A12" s="8" t="s">
        <v>8</v>
      </c>
      <c r="B12" s="8">
        <v>7988.833333333345</v>
      </c>
      <c r="C12" s="8">
        <v>6606.1666666666715</v>
      </c>
      <c r="D12" s="8">
        <f t="shared" si="0"/>
        <v>14595.000000000016</v>
      </c>
    </row>
    <row r="13" spans="1:4" ht="18" customHeight="1">
      <c r="A13" s="11" t="s">
        <v>30</v>
      </c>
      <c r="B13" s="12">
        <v>1695.9999999999964</v>
      </c>
      <c r="C13" s="12">
        <v>1472.6666666666654</v>
      </c>
      <c r="D13" s="12">
        <f t="shared" si="0"/>
        <v>3168.6666666666615</v>
      </c>
    </row>
    <row r="14" spans="1:4" ht="18" customHeight="1">
      <c r="A14" s="8" t="s">
        <v>10</v>
      </c>
      <c r="B14" s="8">
        <v>87.66666666666667</v>
      </c>
      <c r="C14" s="8">
        <v>150.83333333333337</v>
      </c>
      <c r="D14" s="8">
        <f t="shared" si="0"/>
        <v>238.50000000000006</v>
      </c>
    </row>
    <row r="15" spans="1:4" ht="18" customHeight="1">
      <c r="A15" s="11" t="s">
        <v>58</v>
      </c>
      <c r="B15" s="12">
        <v>444.3333333333335</v>
      </c>
      <c r="C15" s="12">
        <v>334</v>
      </c>
      <c r="D15" s="12">
        <f t="shared" si="0"/>
        <v>778.3333333333335</v>
      </c>
    </row>
    <row r="16" spans="1:4" ht="18" customHeight="1">
      <c r="A16" s="8" t="s">
        <v>59</v>
      </c>
      <c r="B16" s="8">
        <v>719.3333333333333</v>
      </c>
      <c r="C16" s="8">
        <v>521.6666666666666</v>
      </c>
      <c r="D16" s="8">
        <f t="shared" si="0"/>
        <v>1241</v>
      </c>
    </row>
    <row r="17" spans="1:4" ht="18" customHeight="1">
      <c r="A17" s="11" t="s">
        <v>60</v>
      </c>
      <c r="B17" s="12">
        <v>257</v>
      </c>
      <c r="C17" s="12">
        <v>133.66666666666669</v>
      </c>
      <c r="D17" s="12">
        <f t="shared" si="0"/>
        <v>390.6666666666667</v>
      </c>
    </row>
    <row r="18" spans="1:4" ht="18" customHeight="1">
      <c r="A18" s="8" t="s">
        <v>61</v>
      </c>
      <c r="B18" s="8">
        <v>16173.33333333327</v>
      </c>
      <c r="C18" s="8">
        <v>9831.666666666672</v>
      </c>
      <c r="D18" s="8">
        <f t="shared" si="0"/>
        <v>26004.99999999994</v>
      </c>
    </row>
    <row r="19" spans="1:4" ht="18" customHeight="1">
      <c r="A19" s="11" t="s">
        <v>62</v>
      </c>
      <c r="B19" s="12">
        <v>313.6666666666667</v>
      </c>
      <c r="C19" s="12">
        <v>383.5</v>
      </c>
      <c r="D19" s="12">
        <f t="shared" si="0"/>
        <v>697.1666666666667</v>
      </c>
    </row>
    <row r="20" spans="1:4" ht="18" customHeight="1">
      <c r="A20" s="8" t="s">
        <v>63</v>
      </c>
      <c r="B20" s="8">
        <v>150.66666666666666</v>
      </c>
      <c r="C20" s="8">
        <v>167.33333333333334</v>
      </c>
      <c r="D20" s="8">
        <f t="shared" si="0"/>
        <v>318</v>
      </c>
    </row>
    <row r="21" spans="1:4" ht="18" customHeight="1">
      <c r="A21" s="11" t="s">
        <v>64</v>
      </c>
      <c r="B21" s="12">
        <v>45</v>
      </c>
      <c r="C21" s="12">
        <v>2</v>
      </c>
      <c r="D21" s="12">
        <f t="shared" si="0"/>
        <v>47</v>
      </c>
    </row>
    <row r="22" spans="1:4" ht="18" customHeight="1">
      <c r="A22" s="8" t="s">
        <v>65</v>
      </c>
      <c r="B22" s="8">
        <v>117.66666666666666</v>
      </c>
      <c r="C22" s="8">
        <v>85.66666666666667</v>
      </c>
      <c r="D22" s="8">
        <f t="shared" si="0"/>
        <v>203.33333333333331</v>
      </c>
    </row>
    <row r="23" spans="1:4" ht="18" customHeight="1">
      <c r="A23" s="11" t="s">
        <v>53</v>
      </c>
      <c r="B23" s="12">
        <v>78.66666666666666</v>
      </c>
      <c r="C23" s="12">
        <v>68.33333333333334</v>
      </c>
      <c r="D23" s="12">
        <f t="shared" si="0"/>
        <v>147</v>
      </c>
    </row>
    <row r="24" spans="1:4" ht="18" customHeight="1">
      <c r="A24" s="8" t="s">
        <v>66</v>
      </c>
      <c r="B24" s="8">
        <v>60</v>
      </c>
      <c r="C24" s="8">
        <v>32.33333333333333</v>
      </c>
      <c r="D24" s="8">
        <f t="shared" si="0"/>
        <v>92.33333333333333</v>
      </c>
    </row>
    <row r="25" spans="1:4" ht="18" customHeight="1">
      <c r="A25" s="11" t="s">
        <v>67</v>
      </c>
      <c r="B25" s="12">
        <v>843.3333333333337</v>
      </c>
      <c r="C25" s="12">
        <v>800.8333333333333</v>
      </c>
      <c r="D25" s="12">
        <f t="shared" si="0"/>
        <v>1644.166666666667</v>
      </c>
    </row>
    <row r="26" spans="1:4" ht="18" customHeight="1">
      <c r="A26" s="8" t="s">
        <v>68</v>
      </c>
      <c r="B26" s="8">
        <v>145.16666666666666</v>
      </c>
      <c r="C26" s="8">
        <v>136.49999999999991</v>
      </c>
      <c r="D26" s="8">
        <f t="shared" si="0"/>
        <v>281.6666666666666</v>
      </c>
    </row>
    <row r="27" spans="1:4" ht="18" customHeight="1">
      <c r="A27" s="11" t="s">
        <v>13</v>
      </c>
      <c r="B27" s="12">
        <v>201.5</v>
      </c>
      <c r="C27" s="12">
        <v>115.33333333333334</v>
      </c>
      <c r="D27" s="12">
        <f t="shared" si="0"/>
        <v>316.83333333333337</v>
      </c>
    </row>
    <row r="28" spans="1:7" ht="18" customHeight="1">
      <c r="A28" s="15" t="s">
        <v>29</v>
      </c>
      <c r="B28" s="16">
        <f>SUM(B6:B27)</f>
        <v>41307.857142857065</v>
      </c>
      <c r="C28" s="17">
        <f>SUM(C6:C27)</f>
        <v>29556.202380952378</v>
      </c>
      <c r="D28" s="16">
        <f>SUM(D6:D27)</f>
        <v>70864.05952380947</v>
      </c>
      <c r="F28" s="121"/>
      <c r="G28" s="121"/>
    </row>
    <row r="29" ht="15">
      <c r="A29" s="19" t="s">
        <v>38</v>
      </c>
    </row>
  </sheetData>
  <sheetProtection/>
  <mergeCells count="3">
    <mergeCell ref="A4:A5"/>
    <mergeCell ref="B4:C4"/>
    <mergeCell ref="D4:D5"/>
  </mergeCells>
  <conditionalFormatting sqref="A28">
    <cfRule type="duplicateValues" priority="1" dxfId="26" stopIfTrue="1">
      <formula>AND(COUNTIF($A$28:$A$28,A28)&gt;1,NOT(ISBLANK(A28)))</formula>
    </cfRule>
  </conditionalFormatting>
  <printOptions/>
  <pageMargins left="0.7086614173228347" right="0.7086614173228347" top="1.1875" bottom="0.7480314960629921" header="0.31496062992125984" footer="0.31496062992125984"/>
  <pageSetup orientation="portrait" paperSize="9" r:id="rId2"/>
  <headerFooter>
    <oddHeader>&amp;C&amp;G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29"/>
  <sheetViews>
    <sheetView showGridLines="0" view="pageLayout" workbookViewId="0" topLeftCell="A1">
      <selection activeCell="B13" sqref="B13"/>
    </sheetView>
  </sheetViews>
  <sheetFormatPr defaultColWidth="9.140625" defaultRowHeight="15"/>
  <cols>
    <col min="1" max="1" width="29.00390625" style="0" customWidth="1"/>
    <col min="2" max="2" width="11.00390625" style="0" customWidth="1"/>
    <col min="3" max="4" width="12.421875" style="0" customWidth="1"/>
    <col min="5" max="5" width="11.421875" style="0" customWidth="1"/>
    <col min="6" max="6" width="12.8515625" style="0" customWidth="1"/>
  </cols>
  <sheetData>
    <row r="2" ht="15.75">
      <c r="A2" s="2" t="s">
        <v>81</v>
      </c>
    </row>
    <row r="4" spans="1:6" ht="22.5" customHeight="1">
      <c r="A4" s="134" t="s">
        <v>52</v>
      </c>
      <c r="B4" s="141" t="s">
        <v>178</v>
      </c>
      <c r="C4" s="136"/>
      <c r="D4" s="136"/>
      <c r="E4" s="137"/>
      <c r="F4" s="147" t="s">
        <v>29</v>
      </c>
    </row>
    <row r="5" spans="1:6" ht="21.75" customHeight="1">
      <c r="A5" s="135"/>
      <c r="B5" s="56" t="s">
        <v>34</v>
      </c>
      <c r="C5" s="55" t="s">
        <v>35</v>
      </c>
      <c r="D5" s="55" t="s">
        <v>36</v>
      </c>
      <c r="E5" s="57" t="s">
        <v>37</v>
      </c>
      <c r="F5" s="148"/>
    </row>
    <row r="6" spans="1:6" ht="18" customHeight="1">
      <c r="A6" s="8" t="s">
        <v>179</v>
      </c>
      <c r="B6" s="8">
        <v>419.5000000000001</v>
      </c>
      <c r="C6" s="8">
        <v>13.666666666666668</v>
      </c>
      <c r="D6" s="8">
        <v>22</v>
      </c>
      <c r="E6" s="8">
        <v>8.666666666666668</v>
      </c>
      <c r="F6" s="37">
        <f>+B6+C6+D6+E6</f>
        <v>463.8333333333335</v>
      </c>
    </row>
    <row r="7" spans="1:6" ht="18" customHeight="1">
      <c r="A7" s="11" t="s">
        <v>54</v>
      </c>
      <c r="B7" s="12">
        <v>168.83333333333331</v>
      </c>
      <c r="C7" s="12">
        <v>14.333333333333332</v>
      </c>
      <c r="D7" s="12">
        <v>8</v>
      </c>
      <c r="E7" s="12">
        <v>1</v>
      </c>
      <c r="F7" s="38">
        <f aca="true" t="shared" si="0" ref="F7:F27">+B7+C7+D7+E7</f>
        <v>192.16666666666666</v>
      </c>
    </row>
    <row r="8" spans="1:6" ht="18" customHeight="1">
      <c r="A8" s="8" t="s">
        <v>55</v>
      </c>
      <c r="B8" s="8">
        <v>120.00000000000001</v>
      </c>
      <c r="C8" s="8">
        <v>13</v>
      </c>
      <c r="D8" s="8">
        <v>38</v>
      </c>
      <c r="E8" s="8">
        <v>2</v>
      </c>
      <c r="F8" s="37">
        <f t="shared" si="0"/>
        <v>173</v>
      </c>
    </row>
    <row r="9" spans="1:6" ht="18" customHeight="1">
      <c r="A9" s="11" t="s">
        <v>6</v>
      </c>
      <c r="B9" s="12">
        <v>1466.5714285714282</v>
      </c>
      <c r="C9" s="12">
        <v>257.42857142857144</v>
      </c>
      <c r="D9" s="12">
        <v>280</v>
      </c>
      <c r="E9" s="12">
        <v>67</v>
      </c>
      <c r="F9" s="38">
        <f t="shared" si="0"/>
        <v>2070.9999999999995</v>
      </c>
    </row>
    <row r="10" spans="1:6" ht="18" customHeight="1">
      <c r="A10" s="8" t="s">
        <v>56</v>
      </c>
      <c r="B10" s="8">
        <v>72.00000000000001</v>
      </c>
      <c r="C10" s="8">
        <v>10</v>
      </c>
      <c r="D10" s="8">
        <v>12</v>
      </c>
      <c r="E10" s="8">
        <v>0</v>
      </c>
      <c r="F10" s="37">
        <f t="shared" si="0"/>
        <v>94.00000000000001</v>
      </c>
    </row>
    <row r="11" spans="1:6" ht="18" customHeight="1">
      <c r="A11" s="11" t="s">
        <v>57</v>
      </c>
      <c r="B11" s="12">
        <v>33.33333333333333</v>
      </c>
      <c r="C11" s="12">
        <v>4</v>
      </c>
      <c r="D11" s="12">
        <v>7</v>
      </c>
      <c r="E11" s="12">
        <v>1</v>
      </c>
      <c r="F11" s="38">
        <f t="shared" si="0"/>
        <v>45.33333333333333</v>
      </c>
    </row>
    <row r="12" spans="1:6" ht="18" customHeight="1">
      <c r="A12" s="8" t="s">
        <v>8</v>
      </c>
      <c r="B12" s="8">
        <v>837.8333333333331</v>
      </c>
      <c r="C12" s="8">
        <v>147.3333333333333</v>
      </c>
      <c r="D12" s="8">
        <v>208.66666666666666</v>
      </c>
      <c r="E12" s="8">
        <v>53</v>
      </c>
      <c r="F12" s="37">
        <f t="shared" si="0"/>
        <v>1246.833333333333</v>
      </c>
    </row>
    <row r="13" spans="1:6" ht="18" customHeight="1">
      <c r="A13" s="11" t="s">
        <v>30</v>
      </c>
      <c r="B13" s="12">
        <v>395.66666666666663</v>
      </c>
      <c r="C13" s="12">
        <v>93.66666666666667</v>
      </c>
      <c r="D13" s="12">
        <v>88.33333333333333</v>
      </c>
      <c r="E13" s="12">
        <v>13</v>
      </c>
      <c r="F13" s="38">
        <f t="shared" si="0"/>
        <v>590.6666666666666</v>
      </c>
    </row>
    <row r="14" spans="1:6" ht="18" customHeight="1">
      <c r="A14" s="8" t="s">
        <v>10</v>
      </c>
      <c r="B14" s="8">
        <v>125.83333333333333</v>
      </c>
      <c r="C14" s="8">
        <v>4</v>
      </c>
      <c r="D14" s="8">
        <v>7</v>
      </c>
      <c r="E14" s="8">
        <v>0</v>
      </c>
      <c r="F14" s="37">
        <f t="shared" si="0"/>
        <v>136.83333333333331</v>
      </c>
    </row>
    <row r="15" spans="1:6" ht="18" customHeight="1">
      <c r="A15" s="11" t="s">
        <v>58</v>
      </c>
      <c r="B15" s="12">
        <v>234</v>
      </c>
      <c r="C15" s="12">
        <v>13</v>
      </c>
      <c r="D15" s="12">
        <v>11</v>
      </c>
      <c r="E15" s="12">
        <v>1</v>
      </c>
      <c r="F15" s="38">
        <f t="shared" si="0"/>
        <v>259</v>
      </c>
    </row>
    <row r="16" spans="1:6" ht="18" customHeight="1">
      <c r="A16" s="8" t="s">
        <v>59</v>
      </c>
      <c r="B16" s="8">
        <v>305.16666666666663</v>
      </c>
      <c r="C16" s="8">
        <v>19.666666666666668</v>
      </c>
      <c r="D16" s="8">
        <v>27</v>
      </c>
      <c r="E16" s="8">
        <v>4</v>
      </c>
      <c r="F16" s="37">
        <f t="shared" si="0"/>
        <v>355.8333333333333</v>
      </c>
    </row>
    <row r="17" spans="1:6" ht="18" customHeight="1">
      <c r="A17" s="11" t="s">
        <v>60</v>
      </c>
      <c r="B17" s="12">
        <v>203</v>
      </c>
      <c r="C17" s="12">
        <v>3</v>
      </c>
      <c r="D17" s="12">
        <v>6</v>
      </c>
      <c r="E17" s="12">
        <v>0</v>
      </c>
      <c r="F17" s="38">
        <f t="shared" si="0"/>
        <v>212</v>
      </c>
    </row>
    <row r="18" spans="1:6" ht="18" customHeight="1">
      <c r="A18" s="8" t="s">
        <v>61</v>
      </c>
      <c r="B18" s="8">
        <v>2092.833333333333</v>
      </c>
      <c r="C18" s="8">
        <v>451.3333333333334</v>
      </c>
      <c r="D18" s="8">
        <v>551.3333333333333</v>
      </c>
      <c r="E18" s="8">
        <v>139.33333333333331</v>
      </c>
      <c r="F18" s="37">
        <f t="shared" si="0"/>
        <v>3234.8333333333335</v>
      </c>
    </row>
    <row r="19" spans="1:6" ht="18" customHeight="1">
      <c r="A19" s="11" t="s">
        <v>62</v>
      </c>
      <c r="B19" s="12">
        <v>253.50000000000003</v>
      </c>
      <c r="C19" s="12">
        <v>7</v>
      </c>
      <c r="D19" s="12">
        <v>6</v>
      </c>
      <c r="E19" s="12">
        <v>2</v>
      </c>
      <c r="F19" s="38">
        <f t="shared" si="0"/>
        <v>268.5</v>
      </c>
    </row>
    <row r="20" spans="1:6" ht="18" customHeight="1">
      <c r="A20" s="8" t="s">
        <v>63</v>
      </c>
      <c r="B20" s="8">
        <v>44.66666666666667</v>
      </c>
      <c r="C20" s="8">
        <v>10.333333333333332</v>
      </c>
      <c r="D20" s="8">
        <v>7</v>
      </c>
      <c r="E20" s="8">
        <v>1</v>
      </c>
      <c r="F20" s="37">
        <f t="shared" si="0"/>
        <v>63</v>
      </c>
    </row>
    <row r="21" spans="1:6" ht="18" customHeight="1">
      <c r="A21" s="11" t="s">
        <v>64</v>
      </c>
      <c r="B21" s="12">
        <v>18</v>
      </c>
      <c r="C21" s="12">
        <v>0</v>
      </c>
      <c r="D21" s="12">
        <v>0</v>
      </c>
      <c r="E21" s="12">
        <v>0</v>
      </c>
      <c r="F21" s="38">
        <f t="shared" si="0"/>
        <v>18</v>
      </c>
    </row>
    <row r="22" spans="1:6" ht="18" customHeight="1">
      <c r="A22" s="8" t="s">
        <v>65</v>
      </c>
      <c r="B22" s="8">
        <v>44.66666666666667</v>
      </c>
      <c r="C22" s="8">
        <v>2</v>
      </c>
      <c r="D22" s="8">
        <v>0</v>
      </c>
      <c r="E22" s="8">
        <v>0</v>
      </c>
      <c r="F22" s="37">
        <f t="shared" si="0"/>
        <v>46.66666666666667</v>
      </c>
    </row>
    <row r="23" spans="1:6" ht="18" customHeight="1">
      <c r="A23" s="11" t="s">
        <v>53</v>
      </c>
      <c r="B23" s="12">
        <v>12.666666666666668</v>
      </c>
      <c r="C23" s="12">
        <v>2.666666666666667</v>
      </c>
      <c r="D23" s="12">
        <v>2</v>
      </c>
      <c r="E23" s="12">
        <v>1</v>
      </c>
      <c r="F23" s="38">
        <f t="shared" si="0"/>
        <v>18.333333333333336</v>
      </c>
    </row>
    <row r="24" spans="1:6" ht="18" customHeight="1">
      <c r="A24" s="8" t="s">
        <v>66</v>
      </c>
      <c r="B24" s="8">
        <v>17</v>
      </c>
      <c r="C24" s="8">
        <v>3</v>
      </c>
      <c r="D24" s="8">
        <v>5.333333333333333</v>
      </c>
      <c r="E24" s="8">
        <v>0</v>
      </c>
      <c r="F24" s="37">
        <f t="shared" si="0"/>
        <v>25.333333333333332</v>
      </c>
    </row>
    <row r="25" spans="1:6" ht="18" customHeight="1">
      <c r="A25" s="11" t="s">
        <v>67</v>
      </c>
      <c r="B25" s="12">
        <v>451.1666666666667</v>
      </c>
      <c r="C25" s="12">
        <v>26.333333333333332</v>
      </c>
      <c r="D25" s="12">
        <v>90</v>
      </c>
      <c r="E25" s="12">
        <v>4</v>
      </c>
      <c r="F25" s="38">
        <f t="shared" si="0"/>
        <v>571.5</v>
      </c>
    </row>
    <row r="26" spans="1:6" ht="18" customHeight="1">
      <c r="A26" s="8" t="s">
        <v>68</v>
      </c>
      <c r="B26" s="8">
        <v>125.83333333333331</v>
      </c>
      <c r="C26" s="8">
        <v>1</v>
      </c>
      <c r="D26" s="8">
        <v>1</v>
      </c>
      <c r="E26" s="8">
        <v>0</v>
      </c>
      <c r="F26" s="37">
        <f t="shared" si="0"/>
        <v>127.83333333333331</v>
      </c>
    </row>
    <row r="27" spans="1:6" ht="18" customHeight="1">
      <c r="A27" s="11" t="s">
        <v>13</v>
      </c>
      <c r="B27" s="12">
        <v>168.83333333333337</v>
      </c>
      <c r="C27" s="12">
        <v>2</v>
      </c>
      <c r="D27" s="12">
        <v>5</v>
      </c>
      <c r="E27" s="12">
        <v>0</v>
      </c>
      <c r="F27" s="38">
        <f t="shared" si="0"/>
        <v>175.83333333333337</v>
      </c>
    </row>
    <row r="28" spans="1:9" ht="18" customHeight="1">
      <c r="A28" s="15" t="s">
        <v>29</v>
      </c>
      <c r="B28" s="16">
        <f>SUM(B6:B27)</f>
        <v>7610.9047619047615</v>
      </c>
      <c r="C28" s="16">
        <f>SUM(C6:C27)</f>
        <v>1098.7619047619046</v>
      </c>
      <c r="D28" s="16">
        <f>SUM(D6:D27)</f>
        <v>1382.6666666666665</v>
      </c>
      <c r="E28" s="16">
        <f>SUM(E6:E27)</f>
        <v>298</v>
      </c>
      <c r="F28" s="16">
        <f>SUM(F6:F27)</f>
        <v>10390.333333333334</v>
      </c>
      <c r="I28" s="128"/>
    </row>
    <row r="29" ht="15">
      <c r="A29" s="19" t="s">
        <v>38</v>
      </c>
    </row>
  </sheetData>
  <sheetProtection/>
  <mergeCells count="3">
    <mergeCell ref="A4:A5"/>
    <mergeCell ref="B4:E4"/>
    <mergeCell ref="F4:F5"/>
  </mergeCells>
  <conditionalFormatting sqref="A28">
    <cfRule type="duplicateValues" priority="1" dxfId="26" stopIfTrue="1">
      <formula>AND(COUNTIF($A$28:$A$28,A28)&gt;1,NOT(ISBLANK(A28)))</formula>
    </cfRule>
  </conditionalFormatting>
  <printOptions/>
  <pageMargins left="0.7086614173228347" right="0.7086614173228347" top="1.2658333333333334" bottom="0.7480314960629921" header="0.31496062992125984" footer="0.31496062992125984"/>
  <pageSetup orientation="portrait" paperSize="9" scale="88" r:id="rId2"/>
  <headerFooter>
    <oddHeader>&amp;C&amp;G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29"/>
  <sheetViews>
    <sheetView showGridLines="0" view="pageLayout" workbookViewId="0" topLeftCell="A1">
      <selection activeCell="B14" sqref="B14"/>
    </sheetView>
  </sheetViews>
  <sheetFormatPr defaultColWidth="9.140625" defaultRowHeight="15"/>
  <cols>
    <col min="1" max="1" width="30.00390625" style="0" customWidth="1"/>
    <col min="2" max="2" width="14.57421875" style="0" customWidth="1"/>
    <col min="3" max="3" width="13.421875" style="0" customWidth="1"/>
    <col min="4" max="4" width="13.28125" style="0" customWidth="1"/>
  </cols>
  <sheetData>
    <row r="2" ht="15">
      <c r="A2" s="4" t="s">
        <v>86</v>
      </c>
    </row>
    <row r="3" spans="1:4" ht="15">
      <c r="A3" s="33"/>
      <c r="B3" s="33"/>
      <c r="C3" s="33"/>
      <c r="D3" s="33"/>
    </row>
    <row r="4" spans="1:5" ht="21.75" customHeight="1">
      <c r="A4" s="134" t="s">
        <v>52</v>
      </c>
      <c r="B4" s="145" t="s">
        <v>26</v>
      </c>
      <c r="C4" s="146"/>
      <c r="D4" s="153" t="s">
        <v>29</v>
      </c>
      <c r="E4" s="59"/>
    </row>
    <row r="5" spans="1:5" ht="19.5" customHeight="1">
      <c r="A5" s="135"/>
      <c r="B5" s="112" t="s">
        <v>27</v>
      </c>
      <c r="C5" s="42" t="s">
        <v>28</v>
      </c>
      <c r="D5" s="154"/>
      <c r="E5" s="59"/>
    </row>
    <row r="6" spans="1:4" ht="15.75">
      <c r="A6" s="8" t="s">
        <v>179</v>
      </c>
      <c r="B6" s="8">
        <v>307.5</v>
      </c>
      <c r="C6" s="8">
        <v>156.33333333333334</v>
      </c>
      <c r="D6" s="8">
        <f>+B6+C6</f>
        <v>463.83333333333337</v>
      </c>
    </row>
    <row r="7" spans="1:4" ht="15.75">
      <c r="A7" s="11" t="s">
        <v>54</v>
      </c>
      <c r="B7" s="12">
        <v>111.91666666666667</v>
      </c>
      <c r="C7" s="12">
        <v>80.25</v>
      </c>
      <c r="D7" s="12">
        <f aca="true" t="shared" si="0" ref="D7:D28">+B7+C7</f>
        <v>192.16666666666669</v>
      </c>
    </row>
    <row r="8" spans="1:4" ht="15.75">
      <c r="A8" s="8" t="s">
        <v>55</v>
      </c>
      <c r="B8" s="8">
        <v>142.66666666666666</v>
      </c>
      <c r="C8" s="8">
        <v>30.33333333333333</v>
      </c>
      <c r="D8" s="8">
        <f t="shared" si="0"/>
        <v>173</v>
      </c>
    </row>
    <row r="9" spans="1:4" ht="15.75">
      <c r="A9" s="11" t="s">
        <v>6</v>
      </c>
      <c r="B9" s="12">
        <v>1230.9523809523816</v>
      </c>
      <c r="C9" s="12">
        <v>840.0476190476194</v>
      </c>
      <c r="D9" s="12">
        <f t="shared" si="0"/>
        <v>2071.000000000001</v>
      </c>
    </row>
    <row r="10" spans="1:4" ht="15.75">
      <c r="A10" s="8" t="s">
        <v>56</v>
      </c>
      <c r="B10" s="8">
        <v>54.666666666666664</v>
      </c>
      <c r="C10" s="8">
        <v>39.33333333333333</v>
      </c>
      <c r="D10" s="8">
        <f t="shared" si="0"/>
        <v>94</v>
      </c>
    </row>
    <row r="11" spans="1:4" ht="15.75">
      <c r="A11" s="11" t="s">
        <v>57</v>
      </c>
      <c r="B11" s="12">
        <v>25</v>
      </c>
      <c r="C11" s="12">
        <v>20.333333333333336</v>
      </c>
      <c r="D11" s="12">
        <f t="shared" si="0"/>
        <v>45.333333333333336</v>
      </c>
    </row>
    <row r="12" spans="1:4" ht="15.75">
      <c r="A12" s="8" t="s">
        <v>8</v>
      </c>
      <c r="B12" s="8">
        <v>854.1666666666664</v>
      </c>
      <c r="C12" s="8">
        <v>392.6666666666667</v>
      </c>
      <c r="D12" s="8">
        <f t="shared" si="0"/>
        <v>1246.833333333333</v>
      </c>
    </row>
    <row r="13" spans="1:4" ht="15.75">
      <c r="A13" s="11" t="s">
        <v>30</v>
      </c>
      <c r="B13" s="12">
        <v>389.6666666666667</v>
      </c>
      <c r="C13" s="12">
        <v>201.00000000000006</v>
      </c>
      <c r="D13" s="12">
        <f t="shared" si="0"/>
        <v>590.6666666666667</v>
      </c>
    </row>
    <row r="14" spans="1:4" ht="15.75">
      <c r="A14" s="8" t="s">
        <v>10</v>
      </c>
      <c r="B14" s="8">
        <v>33.33333333333333</v>
      </c>
      <c r="C14" s="8">
        <v>103.5</v>
      </c>
      <c r="D14" s="8">
        <f t="shared" si="0"/>
        <v>136.83333333333331</v>
      </c>
    </row>
    <row r="15" spans="1:4" ht="15.75">
      <c r="A15" s="11" t="s">
        <v>58</v>
      </c>
      <c r="B15" s="12">
        <v>156.33333333333334</v>
      </c>
      <c r="C15" s="12">
        <v>102.66666666666667</v>
      </c>
      <c r="D15" s="41">
        <f t="shared" si="0"/>
        <v>259</v>
      </c>
    </row>
    <row r="16" spans="1:4" ht="15.75">
      <c r="A16" s="8" t="s">
        <v>59</v>
      </c>
      <c r="B16" s="8">
        <v>199.33333333333334</v>
      </c>
      <c r="C16" s="8">
        <v>156.5</v>
      </c>
      <c r="D16" s="8">
        <f t="shared" si="0"/>
        <v>355.83333333333337</v>
      </c>
    </row>
    <row r="17" spans="1:4" ht="15.75">
      <c r="A17" s="11" t="s">
        <v>60</v>
      </c>
      <c r="B17" s="12">
        <v>54.666666666666664</v>
      </c>
      <c r="C17" s="12">
        <v>157.33333333333334</v>
      </c>
      <c r="D17" s="12">
        <f t="shared" si="0"/>
        <v>212</v>
      </c>
    </row>
    <row r="18" spans="1:4" ht="15.75">
      <c r="A18" s="8" t="s">
        <v>61</v>
      </c>
      <c r="B18" s="8">
        <v>2125.666666666667</v>
      </c>
      <c r="C18" s="8">
        <v>1109.166666666667</v>
      </c>
      <c r="D18" s="8">
        <f t="shared" si="0"/>
        <v>3234.833333333334</v>
      </c>
    </row>
    <row r="19" spans="1:4" ht="15.75">
      <c r="A19" s="11" t="s">
        <v>62</v>
      </c>
      <c r="B19" s="12">
        <v>108.33333333333333</v>
      </c>
      <c r="C19" s="12">
        <v>160.16666666666669</v>
      </c>
      <c r="D19" s="12">
        <f t="shared" si="0"/>
        <v>268.5</v>
      </c>
    </row>
    <row r="20" spans="1:4" ht="15.75">
      <c r="A20" s="8" t="s">
        <v>63</v>
      </c>
      <c r="B20" s="8">
        <v>17.333333333333332</v>
      </c>
      <c r="C20" s="8">
        <v>45.66666666666667</v>
      </c>
      <c r="D20" s="8">
        <f t="shared" si="0"/>
        <v>63</v>
      </c>
    </row>
    <row r="21" spans="1:4" ht="15.75">
      <c r="A21" s="11" t="s">
        <v>64</v>
      </c>
      <c r="B21" s="12">
        <v>18</v>
      </c>
      <c r="C21" s="12">
        <v>0</v>
      </c>
      <c r="D21" s="12">
        <f t="shared" si="0"/>
        <v>18</v>
      </c>
    </row>
    <row r="22" spans="1:4" ht="15.75">
      <c r="A22" s="8" t="s">
        <v>65</v>
      </c>
      <c r="B22" s="8">
        <v>44.66666666666667</v>
      </c>
      <c r="C22" s="8">
        <v>2</v>
      </c>
      <c r="D22" s="8">
        <f t="shared" si="0"/>
        <v>46.66666666666667</v>
      </c>
    </row>
    <row r="23" spans="1:4" ht="15.75">
      <c r="A23" s="11" t="s">
        <v>53</v>
      </c>
      <c r="B23" s="12">
        <v>13.333333333333334</v>
      </c>
      <c r="C23" s="12">
        <v>5</v>
      </c>
      <c r="D23" s="12">
        <f t="shared" si="0"/>
        <v>18.333333333333336</v>
      </c>
    </row>
    <row r="24" spans="1:4" ht="15.75">
      <c r="A24" s="8" t="s">
        <v>66</v>
      </c>
      <c r="B24" s="8">
        <v>21.333333333333332</v>
      </c>
      <c r="C24" s="8">
        <v>4</v>
      </c>
      <c r="D24" s="8">
        <f t="shared" si="0"/>
        <v>25.333333333333332</v>
      </c>
    </row>
    <row r="25" spans="1:4" ht="15.75">
      <c r="A25" s="11" t="s">
        <v>67</v>
      </c>
      <c r="B25" s="12">
        <v>257.16666666666674</v>
      </c>
      <c r="C25" s="12">
        <v>314.3333333333333</v>
      </c>
      <c r="D25" s="12">
        <f t="shared" si="0"/>
        <v>571.5</v>
      </c>
    </row>
    <row r="26" spans="1:4" ht="15.75">
      <c r="A26" s="8" t="s">
        <v>68</v>
      </c>
      <c r="B26" s="8">
        <v>126.83333333333331</v>
      </c>
      <c r="C26" s="8">
        <v>1</v>
      </c>
      <c r="D26" s="8">
        <f t="shared" si="0"/>
        <v>127.83333333333331</v>
      </c>
    </row>
    <row r="27" spans="1:4" ht="15.75">
      <c r="A27" s="52" t="s">
        <v>13</v>
      </c>
      <c r="B27" s="53">
        <v>173.5</v>
      </c>
      <c r="C27" s="53">
        <v>2.333333333333333</v>
      </c>
      <c r="D27" s="53">
        <f t="shared" si="0"/>
        <v>175.83333333333334</v>
      </c>
    </row>
    <row r="28" spans="1:6" ht="15.75">
      <c r="A28" s="15" t="s">
        <v>29</v>
      </c>
      <c r="B28" s="16">
        <f>SUM(B6:B27)</f>
        <v>6466.369047619048</v>
      </c>
      <c r="C28" s="58">
        <f>SUM(C6:C27)</f>
        <v>3923.9642857142867</v>
      </c>
      <c r="D28" s="16">
        <f t="shared" si="0"/>
        <v>10390.333333333334</v>
      </c>
      <c r="F28" s="128"/>
    </row>
    <row r="29" ht="15">
      <c r="A29" s="19" t="s">
        <v>40</v>
      </c>
    </row>
  </sheetData>
  <sheetProtection/>
  <mergeCells count="3">
    <mergeCell ref="A4:A5"/>
    <mergeCell ref="B4:C4"/>
    <mergeCell ref="D4:D5"/>
  </mergeCells>
  <conditionalFormatting sqref="A28">
    <cfRule type="duplicateValues" priority="1" dxfId="26" stopIfTrue="1">
      <formula>AND(COUNTIF($A$28:$A$28,A28)&gt;1,NOT(ISBLANK(A28)))</formula>
    </cfRule>
  </conditionalFormatting>
  <printOptions/>
  <pageMargins left="0.7086614173228347" right="0.7086614173228347" top="1.2529166666666667" bottom="0.7480314960629921" header="0.31496062992125984" footer="0.31496062992125984"/>
  <pageSetup orientation="portrait" paperSize="9" scale="97" r:id="rId2"/>
  <headerFooter>
    <oddHeader>&amp;C&amp;G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9"/>
  <sheetViews>
    <sheetView showGridLines="0" view="pageLayout" workbookViewId="0" topLeftCell="A1">
      <selection activeCell="C15" sqref="C15"/>
    </sheetView>
  </sheetViews>
  <sheetFormatPr defaultColWidth="9.140625" defaultRowHeight="15"/>
  <cols>
    <col min="1" max="1" width="33.28125" style="0" customWidth="1"/>
    <col min="8" max="8" width="13.57421875" style="0" customWidth="1"/>
  </cols>
  <sheetData>
    <row r="2" spans="1:8" ht="15.75">
      <c r="A2" s="155" t="s">
        <v>92</v>
      </c>
      <c r="B2" s="155"/>
      <c r="C2" s="155"/>
      <c r="D2" s="155"/>
      <c r="E2" s="155"/>
      <c r="F2" s="155"/>
      <c r="G2" s="155"/>
      <c r="H2" s="155"/>
    </row>
    <row r="4" spans="1:8" ht="24" customHeight="1">
      <c r="A4" s="60"/>
      <c r="B4" s="141" t="s">
        <v>3</v>
      </c>
      <c r="C4" s="136"/>
      <c r="D4" s="136"/>
      <c r="E4" s="136"/>
      <c r="F4" s="136"/>
      <c r="G4" s="137"/>
      <c r="H4" s="138" t="s">
        <v>4</v>
      </c>
    </row>
    <row r="5" spans="1:8" ht="23.25" customHeight="1">
      <c r="A5" s="68" t="s">
        <v>88</v>
      </c>
      <c r="B5" s="30">
        <v>2013</v>
      </c>
      <c r="C5" s="6">
        <v>2014</v>
      </c>
      <c r="D5" s="6">
        <v>2015</v>
      </c>
      <c r="E5" s="6">
        <v>2016</v>
      </c>
      <c r="F5" s="6">
        <v>2017</v>
      </c>
      <c r="G5" s="7">
        <v>2018</v>
      </c>
      <c r="H5" s="139"/>
    </row>
    <row r="6" spans="1:8" ht="18" customHeight="1">
      <c r="A6" s="61" t="s">
        <v>89</v>
      </c>
      <c r="B6" s="9">
        <v>3125</v>
      </c>
      <c r="C6" s="9">
        <v>3206</v>
      </c>
      <c r="D6" s="9">
        <v>3193</v>
      </c>
      <c r="E6" s="9">
        <v>3247</v>
      </c>
      <c r="F6" s="9">
        <v>3273</v>
      </c>
      <c r="G6" s="9">
        <v>3543.4999999999995</v>
      </c>
      <c r="H6" s="10">
        <f>+(G6/F6-1)*100</f>
        <v>8.264589062022587</v>
      </c>
    </row>
    <row r="7" spans="1:8" ht="18" customHeight="1">
      <c r="A7" s="65" t="s">
        <v>90</v>
      </c>
      <c r="B7" s="53">
        <v>5923.999999999974</v>
      </c>
      <c r="C7" s="53">
        <v>5979.000000000016</v>
      </c>
      <c r="D7" s="53">
        <v>6164.00000000002</v>
      </c>
      <c r="E7" s="53">
        <v>6195.000000000072</v>
      </c>
      <c r="F7" s="53">
        <v>6659</v>
      </c>
      <c r="G7" s="53">
        <v>6846.8333333333185</v>
      </c>
      <c r="H7" s="67">
        <f>+(G7/F7-1)*100</f>
        <v>2.8207438554335162</v>
      </c>
    </row>
    <row r="8" spans="1:8" ht="18" customHeight="1">
      <c r="A8" s="15" t="s">
        <v>14</v>
      </c>
      <c r="B8" s="16">
        <v>9048.999999999975</v>
      </c>
      <c r="C8" s="16">
        <v>9185.000000000016</v>
      </c>
      <c r="D8" s="16">
        <v>9357.00000000002</v>
      </c>
      <c r="E8" s="16">
        <f>SUM(E6:E7)</f>
        <v>9442.000000000073</v>
      </c>
      <c r="F8" s="16">
        <f>SUM(F6:F7)</f>
        <v>9932</v>
      </c>
      <c r="G8" s="17">
        <f>SUM(G6:G7)</f>
        <v>10390.333333333318</v>
      </c>
      <c r="H8" s="18">
        <f>+(G8/F8-1)*100</f>
        <v>4.614713384346736</v>
      </c>
    </row>
    <row r="9" spans="1:8" ht="15">
      <c r="A9" s="19" t="s">
        <v>91</v>
      </c>
      <c r="B9" s="63"/>
      <c r="C9" s="21"/>
      <c r="D9" s="21"/>
      <c r="E9" s="21"/>
      <c r="F9" s="21"/>
      <c r="G9" s="64"/>
      <c r="H9" s="21"/>
    </row>
  </sheetData>
  <sheetProtection/>
  <mergeCells count="3">
    <mergeCell ref="B4:G4"/>
    <mergeCell ref="H4:H5"/>
    <mergeCell ref="A2:H2"/>
  </mergeCells>
  <conditionalFormatting sqref="A6:A8">
    <cfRule type="duplicateValues" priority="1" dxfId="26" stopIfTrue="1">
      <formula>AND(COUNTIF($A$6:$A$8,A6)&gt;1,NOT(ISBLANK(A6)))</formula>
    </cfRule>
  </conditionalFormatting>
  <printOptions/>
  <pageMargins left="0.7086614173228347" right="0.7086614173228347" top="1.1598958333333333" bottom="0.7480314960629921" header="0.31496062992125984" footer="0.31496062992125984"/>
  <pageSetup orientation="portrait" paperSize="9" scale="85" r:id="rId2"/>
  <headerFooter>
    <oddHeader>&amp;C&amp;G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9"/>
  <sheetViews>
    <sheetView showGridLines="0" view="pageLayout" workbookViewId="0" topLeftCell="A1">
      <selection activeCell="F14" sqref="F14"/>
    </sheetView>
  </sheetViews>
  <sheetFormatPr defaultColWidth="9.140625" defaultRowHeight="15"/>
  <cols>
    <col min="1" max="1" width="34.140625" style="0" customWidth="1"/>
    <col min="7" max="7" width="9.8515625" style="0" customWidth="1"/>
    <col min="8" max="8" width="14.28125" style="0" customWidth="1"/>
  </cols>
  <sheetData>
    <row r="2" spans="1:8" ht="15">
      <c r="A2" s="150" t="s">
        <v>95</v>
      </c>
      <c r="B2" s="150"/>
      <c r="C2" s="150"/>
      <c r="D2" s="150"/>
      <c r="E2" s="150"/>
      <c r="F2" s="150"/>
      <c r="G2" s="150"/>
      <c r="H2" s="150"/>
    </row>
    <row r="4" spans="1:8" ht="21.75" customHeight="1">
      <c r="A4" s="134" t="s">
        <v>88</v>
      </c>
      <c r="B4" s="141" t="s">
        <v>18</v>
      </c>
      <c r="C4" s="136"/>
      <c r="D4" s="136"/>
      <c r="E4" s="136"/>
      <c r="F4" s="136"/>
      <c r="G4" s="137"/>
      <c r="H4" s="138" t="s">
        <v>4</v>
      </c>
    </row>
    <row r="5" spans="1:8" ht="24.75" customHeight="1">
      <c r="A5" s="135"/>
      <c r="B5" s="30">
        <v>2013</v>
      </c>
      <c r="C5" s="6">
        <v>2014</v>
      </c>
      <c r="D5" s="6">
        <v>2015</v>
      </c>
      <c r="E5" s="6">
        <v>2016</v>
      </c>
      <c r="F5" s="6">
        <v>2017</v>
      </c>
      <c r="G5" s="7">
        <v>2018</v>
      </c>
      <c r="H5" s="139"/>
    </row>
    <row r="6" spans="1:8" ht="18" customHeight="1">
      <c r="A6" s="61" t="s">
        <v>89</v>
      </c>
      <c r="B6" s="9">
        <v>39857.00000000001</v>
      </c>
      <c r="C6" s="9">
        <v>41247</v>
      </c>
      <c r="D6" s="9">
        <v>41752.999999999935</v>
      </c>
      <c r="E6" s="9">
        <v>43968</v>
      </c>
      <c r="F6" s="9">
        <v>49211.000000000015</v>
      </c>
      <c r="G6" s="9">
        <v>53990.99999999987</v>
      </c>
      <c r="H6" s="10">
        <f>+(G6/F6-1)*100</f>
        <v>9.713275487187524</v>
      </c>
    </row>
    <row r="7" spans="1:8" ht="18" customHeight="1">
      <c r="A7" s="62" t="s">
        <v>90</v>
      </c>
      <c r="B7" s="12">
        <v>11118.168712030445</v>
      </c>
      <c r="C7" s="12">
        <v>11276.753005985738</v>
      </c>
      <c r="D7" s="12">
        <v>11030.174584144097</v>
      </c>
      <c r="E7" s="12">
        <v>11924</v>
      </c>
      <c r="F7" s="12">
        <v>22678.999999999985</v>
      </c>
      <c r="G7" s="12">
        <v>16873.05952380948</v>
      </c>
      <c r="H7" s="69">
        <f>+(G7/F7-1)*100</f>
        <v>-25.600513586095108</v>
      </c>
    </row>
    <row r="8" spans="1:8" ht="18" customHeight="1">
      <c r="A8" s="15" t="s">
        <v>14</v>
      </c>
      <c r="B8" s="16">
        <v>50975.16871203086</v>
      </c>
      <c r="C8" s="16">
        <v>52523.75300598579</v>
      </c>
      <c r="D8" s="16">
        <v>52783.17458414403</v>
      </c>
      <c r="E8" s="16">
        <f>SUM(E6:E7)</f>
        <v>55892</v>
      </c>
      <c r="F8" s="16">
        <f>SUM(F6:F7)</f>
        <v>71890</v>
      </c>
      <c r="G8" s="17">
        <f>SUM(G6:G7)</f>
        <v>70864.05952380935</v>
      </c>
      <c r="H8" s="18">
        <f>+(G8/F8-1)*100</f>
        <v>-1.427097616067119</v>
      </c>
    </row>
    <row r="9" spans="1:8" ht="15">
      <c r="A9" s="19" t="s">
        <v>91</v>
      </c>
      <c r="B9" s="63"/>
      <c r="C9" s="21"/>
      <c r="D9" s="21"/>
      <c r="E9" s="21"/>
      <c r="F9" s="21"/>
      <c r="G9" s="64"/>
      <c r="H9" s="21"/>
    </row>
  </sheetData>
  <sheetProtection/>
  <mergeCells count="4">
    <mergeCell ref="A4:A5"/>
    <mergeCell ref="B4:G4"/>
    <mergeCell ref="H4:H5"/>
    <mergeCell ref="A2:H2"/>
  </mergeCells>
  <conditionalFormatting sqref="A6:A7">
    <cfRule type="duplicateValues" priority="2" dxfId="26" stopIfTrue="1">
      <formula>AND(COUNTIF($A$6:$A$7,A6)&gt;1,NOT(ISBLANK(A6)))</formula>
    </cfRule>
  </conditionalFormatting>
  <conditionalFormatting sqref="A8">
    <cfRule type="duplicateValues" priority="1" dxfId="26" stopIfTrue="1">
      <formula>AND(COUNTIF($A$8:$A$8,A8)&gt;1,NOT(ISBLANK(A8)))</formula>
    </cfRule>
  </conditionalFormatting>
  <printOptions/>
  <pageMargins left="0.7086614173228347" right="0.7086614173228347" top="1.1025" bottom="0.7480314960629921" header="0.31496062992125984" footer="0.31496062992125984"/>
  <pageSetup orientation="portrait" paperSize="9" scale="83" r:id="rId2"/>
  <headerFooter>
    <oddHeader>&amp;C&amp;G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9"/>
  <sheetViews>
    <sheetView showGridLines="0" view="pageLayout" workbookViewId="0" topLeftCell="A1">
      <selection activeCell="E16" sqref="E16"/>
    </sheetView>
  </sheetViews>
  <sheetFormatPr defaultColWidth="9.140625" defaultRowHeight="15"/>
  <cols>
    <col min="1" max="1" width="33.28125" style="0" customWidth="1"/>
    <col min="2" max="7" width="14.421875" style="0" customWidth="1"/>
    <col min="8" max="8" width="15.57421875" style="0" customWidth="1"/>
  </cols>
  <sheetData>
    <row r="2" spans="1:8" ht="15">
      <c r="A2" s="150" t="s">
        <v>98</v>
      </c>
      <c r="B2" s="150"/>
      <c r="C2" s="150"/>
      <c r="D2" s="150"/>
      <c r="E2" s="150"/>
      <c r="F2" s="150"/>
      <c r="G2" s="150"/>
      <c r="H2" s="150"/>
    </row>
    <row r="4" spans="1:8" ht="21.75" customHeight="1">
      <c r="A4" s="134" t="s">
        <v>88</v>
      </c>
      <c r="B4" s="141" t="s">
        <v>180</v>
      </c>
      <c r="C4" s="136"/>
      <c r="D4" s="136"/>
      <c r="E4" s="136"/>
      <c r="F4" s="136"/>
      <c r="G4" s="137"/>
      <c r="H4" s="138" t="s">
        <v>4</v>
      </c>
    </row>
    <row r="5" spans="1:8" ht="20.25" customHeight="1">
      <c r="A5" s="135"/>
      <c r="B5" s="26">
        <v>2013</v>
      </c>
      <c r="C5" s="27">
        <v>2014</v>
      </c>
      <c r="D5" s="27">
        <v>2015</v>
      </c>
      <c r="E5" s="27">
        <v>2016</v>
      </c>
      <c r="F5" s="27">
        <v>2017</v>
      </c>
      <c r="G5" s="28">
        <v>2018</v>
      </c>
      <c r="H5" s="139"/>
    </row>
    <row r="6" spans="1:8" ht="18" customHeight="1">
      <c r="A6" s="61" t="s">
        <v>89</v>
      </c>
      <c r="B6" s="9">
        <v>243533086.22276017</v>
      </c>
      <c r="C6" s="9">
        <v>238144240.88714042</v>
      </c>
      <c r="D6" s="9">
        <v>241639911.722</v>
      </c>
      <c r="E6" s="9">
        <v>251769396</v>
      </c>
      <c r="F6" s="9">
        <v>263310532.201434</v>
      </c>
      <c r="G6" s="9">
        <v>280318305.0119163</v>
      </c>
      <c r="H6" s="10">
        <f>+(G6/F6-1)*100</f>
        <v>6.459207183353866</v>
      </c>
    </row>
    <row r="7" spans="1:8" ht="18" customHeight="1">
      <c r="A7" s="62" t="s">
        <v>90</v>
      </c>
      <c r="B7" s="12">
        <v>9066080.977277532</v>
      </c>
      <c r="C7" s="12">
        <v>8609068.697111256</v>
      </c>
      <c r="D7" s="12">
        <v>9921862.61805939</v>
      </c>
      <c r="E7" s="12">
        <v>10466954</v>
      </c>
      <c r="F7" s="12">
        <v>12943861.385000002</v>
      </c>
      <c r="G7" s="12">
        <v>16789890.37873809</v>
      </c>
      <c r="H7" s="69">
        <f>+(G7/F7-1)*100</f>
        <v>29.713150344726813</v>
      </c>
    </row>
    <row r="8" spans="1:8" ht="18" customHeight="1">
      <c r="A8" s="15" t="s">
        <v>14</v>
      </c>
      <c r="B8" s="16">
        <v>252599167.20004267</v>
      </c>
      <c r="C8" s="16">
        <v>246753309.58425197</v>
      </c>
      <c r="D8" s="16">
        <v>251561774.3400594</v>
      </c>
      <c r="E8" s="16">
        <v>262236350</v>
      </c>
      <c r="F8" s="16">
        <f>SUM(F6:F7)</f>
        <v>276254393.586434</v>
      </c>
      <c r="G8" s="17">
        <f>SUM(G6:G7)</f>
        <v>297108195.3906544</v>
      </c>
      <c r="H8" s="70">
        <f>+(G8/F8-1)*100</f>
        <v>7.5487674724332265</v>
      </c>
    </row>
    <row r="9" spans="1:8" ht="15">
      <c r="A9" s="19" t="s">
        <v>91</v>
      </c>
      <c r="B9" s="63"/>
      <c r="C9" s="21"/>
      <c r="D9" s="21"/>
      <c r="E9" s="71"/>
      <c r="F9" s="71"/>
      <c r="G9" s="21"/>
      <c r="H9" s="21"/>
    </row>
  </sheetData>
  <sheetProtection/>
  <mergeCells count="4">
    <mergeCell ref="A4:A5"/>
    <mergeCell ref="B4:G4"/>
    <mergeCell ref="H4:H5"/>
    <mergeCell ref="A2:H2"/>
  </mergeCells>
  <conditionalFormatting sqref="A6:A7">
    <cfRule type="duplicateValues" priority="2" dxfId="26" stopIfTrue="1">
      <formula>AND(COUNTIF($A$6:$A$7,A6)&gt;1,NOT(ISBLANK(A6)))</formula>
    </cfRule>
  </conditionalFormatting>
  <conditionalFormatting sqref="A8">
    <cfRule type="duplicateValues" priority="1" dxfId="26" stopIfTrue="1">
      <formula>AND(COUNTIF($A$8:$A$8,A8)&gt;1,NOT(ISBLANK(A8)))</formula>
    </cfRule>
  </conditionalFormatting>
  <printOptions/>
  <pageMargins left="0.7086614173228347" right="0.7086614173228347" top="0.8733333333333333" bottom="0.7480314960629921" header="0.31496062992125984" footer="0.31496062992125984"/>
  <pageSetup orientation="portrait" paperSize="9" scale="64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21"/>
  <sheetViews>
    <sheetView showGridLines="0" view="pageLayout" workbookViewId="0" topLeftCell="A1">
      <selection activeCell="G21" sqref="G21:G22"/>
    </sheetView>
  </sheetViews>
  <sheetFormatPr defaultColWidth="9.140625" defaultRowHeight="15"/>
  <sheetData>
    <row r="3" ht="15.75">
      <c r="A3" s="111" t="s">
        <v>167</v>
      </c>
    </row>
    <row r="5" ht="15.75">
      <c r="A5" s="111" t="s">
        <v>186</v>
      </c>
    </row>
    <row r="7" spans="1:3" ht="15.75">
      <c r="A7" s="111" t="s">
        <v>166</v>
      </c>
      <c r="C7" s="113"/>
    </row>
    <row r="9" ht="15.75">
      <c r="A9" s="111" t="s">
        <v>172</v>
      </c>
    </row>
    <row r="11" ht="15.75">
      <c r="A11" s="111" t="s">
        <v>169</v>
      </c>
    </row>
    <row r="13" ht="15.75">
      <c r="A13" s="111" t="s">
        <v>170</v>
      </c>
    </row>
    <row r="15" spans="1:20" ht="15.75">
      <c r="A15" s="111" t="s">
        <v>168</v>
      </c>
      <c r="T15" s="132"/>
    </row>
    <row r="16" ht="15">
      <c r="T16" s="132"/>
    </row>
    <row r="17" spans="1:20" ht="15.75">
      <c r="A17" s="111" t="s">
        <v>171</v>
      </c>
      <c r="T17" s="132"/>
    </row>
    <row r="18" ht="15">
      <c r="T18" s="132"/>
    </row>
    <row r="19" ht="15">
      <c r="T19" s="132"/>
    </row>
    <row r="20" ht="15">
      <c r="T20" s="132"/>
    </row>
    <row r="21" ht="15">
      <c r="T21" s="132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47" r:id="rId2"/>
  <headerFooter>
    <oddHeader>&amp;C&amp;G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0"/>
  <sheetViews>
    <sheetView showGridLines="0" view="pageLayout" workbookViewId="0" topLeftCell="A1">
      <selection activeCell="C13" sqref="C13:C14"/>
    </sheetView>
  </sheetViews>
  <sheetFormatPr defaultColWidth="9.140625" defaultRowHeight="15"/>
  <cols>
    <col min="1" max="1" width="51.57421875" style="0" customWidth="1"/>
    <col min="2" max="7" width="12.57421875" style="0" customWidth="1"/>
    <col min="8" max="8" width="14.140625" style="0" customWidth="1"/>
  </cols>
  <sheetData>
    <row r="2" spans="1:8" ht="15">
      <c r="A2" s="150" t="s">
        <v>103</v>
      </c>
      <c r="B2" s="150"/>
      <c r="C2" s="150"/>
      <c r="D2" s="150"/>
      <c r="E2" s="150"/>
      <c r="F2" s="150"/>
      <c r="G2" s="150"/>
      <c r="H2" s="150"/>
    </row>
    <row r="4" spans="1:8" ht="24.75" customHeight="1">
      <c r="A4" s="134" t="s">
        <v>101</v>
      </c>
      <c r="B4" s="141" t="s">
        <v>3</v>
      </c>
      <c r="C4" s="136"/>
      <c r="D4" s="136"/>
      <c r="E4" s="136"/>
      <c r="F4" s="136"/>
      <c r="G4" s="137"/>
      <c r="H4" s="138" t="s">
        <v>4</v>
      </c>
    </row>
    <row r="5" spans="1:8" ht="27.75" customHeight="1">
      <c r="A5" s="135"/>
      <c r="B5" s="30">
        <v>2013</v>
      </c>
      <c r="C5" s="6">
        <v>2014</v>
      </c>
      <c r="D5" s="6">
        <v>2015</v>
      </c>
      <c r="E5" s="6">
        <v>2016</v>
      </c>
      <c r="F5" s="6">
        <v>2017</v>
      </c>
      <c r="G5" s="72">
        <v>2018</v>
      </c>
      <c r="H5" s="139"/>
    </row>
    <row r="6" spans="1:9" ht="30.75" customHeight="1">
      <c r="A6" s="117" t="s">
        <v>183</v>
      </c>
      <c r="B6" s="9">
        <v>6749.999999999991</v>
      </c>
      <c r="C6" s="9">
        <v>6829.000000000042</v>
      </c>
      <c r="D6" s="9">
        <v>6906.000000000023</v>
      </c>
      <c r="E6" s="9">
        <v>7041</v>
      </c>
      <c r="F6" s="9">
        <v>6943</v>
      </c>
      <c r="G6" s="9">
        <v>7347.833333333321</v>
      </c>
      <c r="H6" s="10">
        <f>+(G6/F6-1)*100</f>
        <v>5.830812809064101</v>
      </c>
      <c r="I6" s="122"/>
    </row>
    <row r="7" spans="1:8" ht="18" customHeight="1">
      <c r="A7" s="11" t="s">
        <v>181</v>
      </c>
      <c r="B7" s="12">
        <v>1914.9999999999998</v>
      </c>
      <c r="C7" s="12">
        <v>1926</v>
      </c>
      <c r="D7" s="12">
        <v>2040.0000000000002</v>
      </c>
      <c r="E7" s="12">
        <v>1956</v>
      </c>
      <c r="F7" s="12">
        <v>2308</v>
      </c>
      <c r="G7" s="12">
        <v>2508.833333333332</v>
      </c>
      <c r="H7" s="10">
        <f>+(G7/F7-1)*100</f>
        <v>8.70161756210277</v>
      </c>
    </row>
    <row r="8" spans="1:8" ht="18" customHeight="1">
      <c r="A8" s="8" t="s">
        <v>182</v>
      </c>
      <c r="B8" s="9">
        <v>384</v>
      </c>
      <c r="C8" s="9">
        <v>430.00000000000006</v>
      </c>
      <c r="D8" s="9">
        <v>411</v>
      </c>
      <c r="E8" s="9">
        <v>445</v>
      </c>
      <c r="F8" s="9">
        <v>681</v>
      </c>
      <c r="G8" s="9">
        <v>533.6666666666666</v>
      </c>
      <c r="H8" s="10">
        <f>+(G8/F8-1)*100</f>
        <v>-21.634850709740583</v>
      </c>
    </row>
    <row r="9" spans="1:8" ht="18" customHeight="1">
      <c r="A9" s="15" t="s">
        <v>14</v>
      </c>
      <c r="B9" s="16">
        <v>9048.99999999999</v>
      </c>
      <c r="C9" s="16">
        <v>9185.000000000042</v>
      </c>
      <c r="D9" s="16">
        <v>9357.000000000024</v>
      </c>
      <c r="E9" s="16">
        <f>SUM(E6:E8)</f>
        <v>9442</v>
      </c>
      <c r="F9" s="16">
        <f>SUM(F6:F8)</f>
        <v>9932</v>
      </c>
      <c r="G9" s="17">
        <f>SUM(G6:G8)</f>
        <v>10390.33333333332</v>
      </c>
      <c r="H9" s="18">
        <f>+(G9/F9-1)*100</f>
        <v>4.614713384346758</v>
      </c>
    </row>
    <row r="10" spans="1:8" ht="15">
      <c r="A10" s="19" t="s">
        <v>91</v>
      </c>
      <c r="B10" s="63"/>
      <c r="C10" s="21"/>
      <c r="D10" s="21"/>
      <c r="E10" s="64"/>
      <c r="F10" s="64"/>
      <c r="G10" s="64"/>
      <c r="H10" s="22"/>
    </row>
  </sheetData>
  <sheetProtection/>
  <mergeCells count="4">
    <mergeCell ref="A4:A5"/>
    <mergeCell ref="B4:G4"/>
    <mergeCell ref="H4:H5"/>
    <mergeCell ref="A2:H2"/>
  </mergeCells>
  <conditionalFormatting sqref="A9">
    <cfRule type="duplicateValues" priority="1" dxfId="26" stopIfTrue="1">
      <formula>AND(COUNTIF($A$9:$A$9,A9)&gt;1,NOT(ISBLANK(A9)))</formula>
    </cfRule>
  </conditionalFormatting>
  <printOptions/>
  <pageMargins left="0.7086614173228347" right="0.7086614173228347" top="1.026875" bottom="0.7480314960629921" header="0.31496062992125984" footer="0.31496062992125984"/>
  <pageSetup orientation="portrait" paperSize="9" scale="58" r:id="rId2"/>
  <headerFooter>
    <oddHeader>&amp;C&amp;G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0"/>
  <sheetViews>
    <sheetView showGridLines="0" view="pageLayout" workbookViewId="0" topLeftCell="A1">
      <selection activeCell="G16" sqref="G16"/>
    </sheetView>
  </sheetViews>
  <sheetFormatPr defaultColWidth="9.140625" defaultRowHeight="15"/>
  <cols>
    <col min="1" max="1" width="50.8515625" style="0" customWidth="1"/>
    <col min="2" max="7" width="12.57421875" style="0" customWidth="1"/>
    <col min="8" max="8" width="11.421875" style="0" customWidth="1"/>
  </cols>
  <sheetData>
    <row r="2" spans="1:8" ht="15">
      <c r="A2" s="150" t="s">
        <v>105</v>
      </c>
      <c r="B2" s="150"/>
      <c r="C2" s="150"/>
      <c r="D2" s="150"/>
      <c r="E2" s="150"/>
      <c r="F2" s="150"/>
      <c r="G2" s="150"/>
      <c r="H2" s="150"/>
    </row>
    <row r="4" spans="1:8" ht="21.75" customHeight="1">
      <c r="A4" s="156" t="s">
        <v>101</v>
      </c>
      <c r="B4" s="141" t="s">
        <v>18</v>
      </c>
      <c r="C4" s="136"/>
      <c r="D4" s="136"/>
      <c r="E4" s="136"/>
      <c r="F4" s="136"/>
      <c r="G4" s="137"/>
      <c r="H4" s="138" t="s">
        <v>4</v>
      </c>
    </row>
    <row r="5" spans="1:8" ht="24.75" customHeight="1">
      <c r="A5" s="157"/>
      <c r="B5" s="73">
        <v>2013</v>
      </c>
      <c r="C5" s="74">
        <v>2014</v>
      </c>
      <c r="D5" s="74">
        <v>2015</v>
      </c>
      <c r="E5" s="74">
        <v>2016</v>
      </c>
      <c r="F5" s="74">
        <v>2017</v>
      </c>
      <c r="G5" s="79">
        <v>2018</v>
      </c>
      <c r="H5" s="139"/>
    </row>
    <row r="6" spans="1:8" ht="30.75" customHeight="1">
      <c r="A6" s="117" t="s">
        <v>183</v>
      </c>
      <c r="B6" s="9">
        <v>15349.085378697095</v>
      </c>
      <c r="C6" s="9">
        <v>15847.253005985802</v>
      </c>
      <c r="D6" s="9">
        <v>15286.2460127156</v>
      </c>
      <c r="E6" s="9">
        <v>17658</v>
      </c>
      <c r="F6" s="9">
        <v>26101</v>
      </c>
      <c r="G6" s="9">
        <v>22159.392857142877</v>
      </c>
      <c r="H6" s="10">
        <f>+(G6/F6-1)*100</f>
        <v>-15.10136447974071</v>
      </c>
    </row>
    <row r="7" spans="1:8" ht="18" customHeight="1">
      <c r="A7" s="11" t="s">
        <v>181</v>
      </c>
      <c r="B7" s="12">
        <v>19206.083333333336</v>
      </c>
      <c r="C7" s="12">
        <v>19893.50000000003</v>
      </c>
      <c r="D7" s="12">
        <v>20738.928571428594</v>
      </c>
      <c r="E7" s="12">
        <v>19912</v>
      </c>
      <c r="F7" s="12">
        <v>22876.99999999999</v>
      </c>
      <c r="G7" s="75">
        <v>23925.666666666693</v>
      </c>
      <c r="H7" s="81">
        <f>+(G7/F7-1)*100</f>
        <v>4.583934373679699</v>
      </c>
    </row>
    <row r="8" spans="1:9" ht="18" customHeight="1">
      <c r="A8" s="8" t="s">
        <v>182</v>
      </c>
      <c r="B8" s="9">
        <v>16420</v>
      </c>
      <c r="C8" s="9">
        <v>16782.999999999993</v>
      </c>
      <c r="D8" s="9">
        <v>16758.00000000001</v>
      </c>
      <c r="E8" s="9">
        <v>18322</v>
      </c>
      <c r="F8" s="9">
        <v>22912</v>
      </c>
      <c r="G8" s="9">
        <v>24778.999999999993</v>
      </c>
      <c r="H8" s="10">
        <f>+(G8/F8-1)*100</f>
        <v>8.148568435754155</v>
      </c>
      <c r="I8" s="80"/>
    </row>
    <row r="9" spans="1:8" ht="18" customHeight="1">
      <c r="A9" s="15" t="s">
        <v>14</v>
      </c>
      <c r="B9" s="16">
        <v>50975.16871203086</v>
      </c>
      <c r="C9" s="16">
        <v>52523.75300598579</v>
      </c>
      <c r="D9" s="16">
        <v>52783.17458414423</v>
      </c>
      <c r="E9" s="16">
        <f>SUM(E6:E8)</f>
        <v>55892</v>
      </c>
      <c r="F9" s="76">
        <f>SUM(F6:F8)</f>
        <v>71889.99999999999</v>
      </c>
      <c r="G9" s="77">
        <f>SUM(G6:G8)</f>
        <v>70864.05952380956</v>
      </c>
      <c r="H9" s="78">
        <f>+(G9/F9-1)*100</f>
        <v>-1.427097616066808</v>
      </c>
    </row>
    <row r="10" spans="1:8" ht="15">
      <c r="A10" s="19" t="s">
        <v>91</v>
      </c>
      <c r="B10" s="63"/>
      <c r="C10" s="21"/>
      <c r="D10" s="21"/>
      <c r="E10" s="22"/>
      <c r="F10" s="22"/>
      <c r="G10" s="64"/>
      <c r="H10" s="22"/>
    </row>
  </sheetData>
  <sheetProtection/>
  <mergeCells count="4">
    <mergeCell ref="A4:A5"/>
    <mergeCell ref="B4:G4"/>
    <mergeCell ref="H4:H5"/>
    <mergeCell ref="A2:H2"/>
  </mergeCells>
  <conditionalFormatting sqref="A9">
    <cfRule type="duplicateValues" priority="1" dxfId="26" stopIfTrue="1">
      <formula>AND(COUNTIF($A$9:$A$9,A9)&gt;1,NOT(ISBLANK(A9)))</formula>
    </cfRule>
  </conditionalFormatting>
  <printOptions/>
  <pageMargins left="0.7086614173228347" right="0.7086614173228347" top="0.8728125" bottom="0.7480314960629921" header="0.31496062992125984" footer="0.31496062992125984"/>
  <pageSetup orientation="portrait" paperSize="9" scale="63" r:id="rId2"/>
  <headerFooter>
    <oddHeader>&amp;C&amp;G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0"/>
  <sheetViews>
    <sheetView showGridLines="0" view="pageLayout" workbookViewId="0" topLeftCell="A1">
      <selection activeCell="D16" sqref="D16"/>
    </sheetView>
  </sheetViews>
  <sheetFormatPr defaultColWidth="9.140625" defaultRowHeight="15"/>
  <cols>
    <col min="1" max="1" width="49.57421875" style="0" customWidth="1"/>
    <col min="2" max="7" width="14.8515625" style="0" customWidth="1"/>
    <col min="8" max="8" width="12.8515625" style="0" customWidth="1"/>
  </cols>
  <sheetData>
    <row r="2" spans="1:8" ht="15">
      <c r="A2" s="150" t="s">
        <v>109</v>
      </c>
      <c r="B2" s="150"/>
      <c r="C2" s="150"/>
      <c r="D2" s="150"/>
      <c r="E2" s="150"/>
      <c r="F2" s="150"/>
      <c r="G2" s="150"/>
      <c r="H2" s="150"/>
    </row>
    <row r="4" spans="1:8" ht="24.75" customHeight="1">
      <c r="A4" s="134" t="s">
        <v>101</v>
      </c>
      <c r="B4" s="141" t="s">
        <v>180</v>
      </c>
      <c r="C4" s="136"/>
      <c r="D4" s="136"/>
      <c r="E4" s="136"/>
      <c r="F4" s="136"/>
      <c r="G4" s="137"/>
      <c r="H4" s="138" t="s">
        <v>4</v>
      </c>
    </row>
    <row r="5" spans="1:8" ht="21.75" customHeight="1">
      <c r="A5" s="135"/>
      <c r="B5" s="30">
        <v>2013</v>
      </c>
      <c r="C5" s="6">
        <v>2014</v>
      </c>
      <c r="D5" s="6">
        <v>2015</v>
      </c>
      <c r="E5" s="6">
        <v>2016</v>
      </c>
      <c r="F5" s="6">
        <v>2017</v>
      </c>
      <c r="G5" s="28">
        <v>2018</v>
      </c>
      <c r="H5" s="139"/>
    </row>
    <row r="6" spans="1:8" ht="30.75" customHeight="1">
      <c r="A6" s="117" t="s">
        <v>183</v>
      </c>
      <c r="B6" s="9">
        <v>22327725.97592119</v>
      </c>
      <c r="C6" s="9">
        <v>23347085.617111247</v>
      </c>
      <c r="D6" s="9">
        <f>24595531983.7262/1000</f>
        <v>24595531.9837262</v>
      </c>
      <c r="E6" s="9">
        <v>28153485</v>
      </c>
      <c r="F6" s="9">
        <v>32471153.074000057</v>
      </c>
      <c r="G6" s="9">
        <v>35726501.821571365</v>
      </c>
      <c r="H6" s="10">
        <f>+(G6/F6-1)*100</f>
        <v>10.025356168142663</v>
      </c>
    </row>
    <row r="7" spans="1:8" ht="18" customHeight="1">
      <c r="A7" s="11" t="s">
        <v>181</v>
      </c>
      <c r="B7" s="12">
        <v>70136645.0609166</v>
      </c>
      <c r="C7" s="12">
        <v>69428392.01494002</v>
      </c>
      <c r="D7" s="12">
        <f>73049901940.3333/1000</f>
        <v>73049901.94033329</v>
      </c>
      <c r="E7" s="12">
        <v>77597597</v>
      </c>
      <c r="F7" s="12">
        <v>80806138.03502382</v>
      </c>
      <c r="G7" s="75">
        <v>88224634.94624329</v>
      </c>
      <c r="H7" s="81">
        <f>+(G7/F7-1)*100</f>
        <v>9.180610646191333</v>
      </c>
    </row>
    <row r="8" spans="1:8" ht="18" customHeight="1">
      <c r="A8" s="8" t="s">
        <v>182</v>
      </c>
      <c r="B8" s="46">
        <v>160134796.1632</v>
      </c>
      <c r="C8" s="46">
        <v>153977831.95220006</v>
      </c>
      <c r="D8" s="46">
        <f>153916340416/1000</f>
        <v>153916340.416</v>
      </c>
      <c r="E8" s="46">
        <v>156485267</v>
      </c>
      <c r="F8" s="46">
        <v>162977102.47740993</v>
      </c>
      <c r="G8" s="46">
        <v>173157058.62283993</v>
      </c>
      <c r="H8" s="66">
        <f>+(G8/F8-1)*100</f>
        <v>6.246249313974039</v>
      </c>
    </row>
    <row r="9" spans="1:8" ht="18" customHeight="1">
      <c r="A9" s="15" t="s">
        <v>14</v>
      </c>
      <c r="B9" s="16">
        <v>252599167.20004267</v>
      </c>
      <c r="C9" s="16">
        <v>246753309.58425125</v>
      </c>
      <c r="D9" s="16">
        <v>251561774.34005952</v>
      </c>
      <c r="E9" s="16">
        <v>262236350</v>
      </c>
      <c r="F9" s="16">
        <f>SUM(F6:F8)</f>
        <v>276254393.5864338</v>
      </c>
      <c r="G9" s="16">
        <f>SUM(G6:G8)</f>
        <v>297108195.39065456</v>
      </c>
      <c r="H9" s="82">
        <f>+(G9/F9-1)*100</f>
        <v>7.54876747243336</v>
      </c>
    </row>
    <row r="10" spans="1:8" ht="15">
      <c r="A10" s="19" t="s">
        <v>91</v>
      </c>
      <c r="B10" s="63"/>
      <c r="C10" s="21"/>
      <c r="D10" s="21"/>
      <c r="E10" s="22"/>
      <c r="F10" s="22"/>
      <c r="G10" s="64"/>
      <c r="H10" s="22"/>
    </row>
  </sheetData>
  <sheetProtection/>
  <mergeCells count="4">
    <mergeCell ref="A4:A5"/>
    <mergeCell ref="B4:G4"/>
    <mergeCell ref="H4:H5"/>
    <mergeCell ref="A2:H2"/>
  </mergeCells>
  <conditionalFormatting sqref="A9">
    <cfRule type="duplicateValues" priority="1" dxfId="26" stopIfTrue="1">
      <formula>AND(COUNTIF($A$9:$A$9,A9)&gt;1,NOT(ISBLANK(A9)))</formula>
    </cfRule>
  </conditionalFormatting>
  <printOptions/>
  <pageMargins left="0.7086614173228347" right="0.7086614173228347" top="0.8490625" bottom="0.7480314960629921" header="0.31496062992125984" footer="0.31496062992125984"/>
  <pageSetup orientation="portrait" paperSize="9" scale="57" r:id="rId2"/>
  <headerFooter>
    <oddHeader>&amp;C&amp;G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25"/>
  <sheetViews>
    <sheetView showGridLines="0" view="pageLayout" workbookViewId="0" topLeftCell="A1">
      <selection activeCell="A13" sqref="A13"/>
    </sheetView>
  </sheetViews>
  <sheetFormatPr defaultColWidth="9.140625" defaultRowHeight="15"/>
  <cols>
    <col min="1" max="1" width="87.7109375" style="0" customWidth="1"/>
    <col min="8" max="8" width="13.7109375" style="0" customWidth="1"/>
  </cols>
  <sheetData>
    <row r="2" spans="1:8" ht="15">
      <c r="A2" s="140" t="s">
        <v>131</v>
      </c>
      <c r="B2" s="140"/>
      <c r="C2" s="140"/>
      <c r="D2" s="140"/>
      <c r="E2" s="140"/>
      <c r="F2" s="140"/>
      <c r="G2" s="140"/>
      <c r="H2" s="140"/>
    </row>
    <row r="4" spans="1:8" ht="22.5" customHeight="1">
      <c r="A4" s="134" t="s">
        <v>110</v>
      </c>
      <c r="B4" s="141" t="s">
        <v>3</v>
      </c>
      <c r="C4" s="136"/>
      <c r="D4" s="136"/>
      <c r="E4" s="136"/>
      <c r="F4" s="136"/>
      <c r="G4" s="137"/>
      <c r="H4" s="138" t="s">
        <v>4</v>
      </c>
    </row>
    <row r="5" spans="1:8" ht="26.25" customHeight="1">
      <c r="A5" s="135"/>
      <c r="B5" s="30">
        <v>2013</v>
      </c>
      <c r="C5" s="6">
        <v>2014</v>
      </c>
      <c r="D5" s="6">
        <v>2015</v>
      </c>
      <c r="E5" s="6">
        <v>2016</v>
      </c>
      <c r="F5" s="6">
        <v>2017</v>
      </c>
      <c r="G5" s="7">
        <v>2018</v>
      </c>
      <c r="H5" s="139"/>
    </row>
    <row r="6" spans="1:9" ht="18" customHeight="1">
      <c r="A6" s="83" t="s">
        <v>111</v>
      </c>
      <c r="B6" s="84">
        <v>23</v>
      </c>
      <c r="C6" s="84">
        <v>26</v>
      </c>
      <c r="D6" s="84">
        <v>27</v>
      </c>
      <c r="E6" s="84">
        <v>25</v>
      </c>
      <c r="F6" s="84">
        <v>37</v>
      </c>
      <c r="G6" s="84">
        <v>28</v>
      </c>
      <c r="H6" s="85">
        <f>+(G6/F6-1)*100</f>
        <v>-24.32432432432432</v>
      </c>
      <c r="I6" s="121"/>
    </row>
    <row r="7" spans="1:9" ht="18" customHeight="1">
      <c r="A7" s="86" t="s">
        <v>112</v>
      </c>
      <c r="B7" s="12">
        <v>13</v>
      </c>
      <c r="C7" s="12">
        <v>15</v>
      </c>
      <c r="D7" s="12">
        <v>15</v>
      </c>
      <c r="E7" s="12">
        <v>17</v>
      </c>
      <c r="F7" s="12">
        <v>17</v>
      </c>
      <c r="G7" s="12">
        <v>15</v>
      </c>
      <c r="H7" s="69">
        <f aca="true" t="shared" si="0" ref="H7:H23">+(G7/F7-1)*100</f>
        <v>-11.764705882352944</v>
      </c>
      <c r="I7" s="121"/>
    </row>
    <row r="8" spans="1:9" ht="18" customHeight="1">
      <c r="A8" s="83" t="s">
        <v>113</v>
      </c>
      <c r="B8" s="84">
        <v>924.9999999999999</v>
      </c>
      <c r="C8" s="84">
        <v>944.9999999999992</v>
      </c>
      <c r="D8" s="84">
        <v>959</v>
      </c>
      <c r="E8" s="84">
        <v>952</v>
      </c>
      <c r="F8" s="84">
        <v>895</v>
      </c>
      <c r="G8" s="84">
        <v>930.666666666667</v>
      </c>
      <c r="H8" s="85">
        <f t="shared" si="0"/>
        <v>3.9851024208566344</v>
      </c>
      <c r="I8" s="121"/>
    </row>
    <row r="9" spans="1:9" ht="18" customHeight="1">
      <c r="A9" s="86" t="s">
        <v>114</v>
      </c>
      <c r="B9" s="12">
        <v>11</v>
      </c>
      <c r="C9" s="12">
        <v>11</v>
      </c>
      <c r="D9" s="12">
        <v>16</v>
      </c>
      <c r="E9" s="12">
        <v>15</v>
      </c>
      <c r="F9" s="12">
        <v>18</v>
      </c>
      <c r="G9" s="12">
        <v>15</v>
      </c>
      <c r="H9" s="69">
        <f t="shared" si="0"/>
        <v>-16.666666666666664</v>
      </c>
      <c r="I9" s="121"/>
    </row>
    <row r="10" spans="1:9" ht="18" customHeight="1">
      <c r="A10" s="83" t="s">
        <v>115</v>
      </c>
      <c r="B10" s="84">
        <v>20</v>
      </c>
      <c r="C10" s="84">
        <v>21</v>
      </c>
      <c r="D10" s="84">
        <v>23</v>
      </c>
      <c r="E10" s="84">
        <v>27</v>
      </c>
      <c r="F10" s="84">
        <v>29</v>
      </c>
      <c r="G10" s="84">
        <v>33</v>
      </c>
      <c r="H10" s="85">
        <f t="shared" si="0"/>
        <v>13.793103448275868</v>
      </c>
      <c r="I10" s="121"/>
    </row>
    <row r="11" spans="1:9" ht="18" customHeight="1">
      <c r="A11" s="86" t="s">
        <v>116</v>
      </c>
      <c r="B11" s="12">
        <v>265</v>
      </c>
      <c r="C11" s="12">
        <v>257</v>
      </c>
      <c r="D11" s="12">
        <v>266</v>
      </c>
      <c r="E11" s="12">
        <v>288</v>
      </c>
      <c r="F11" s="12">
        <v>386</v>
      </c>
      <c r="G11" s="12">
        <v>391.3333333333334</v>
      </c>
      <c r="H11" s="69">
        <f t="shared" si="0"/>
        <v>1.3816925734024377</v>
      </c>
      <c r="I11" s="121"/>
    </row>
    <row r="12" spans="1:9" ht="18" customHeight="1">
      <c r="A12" s="83" t="s">
        <v>117</v>
      </c>
      <c r="B12" s="84">
        <v>4280.999999999995</v>
      </c>
      <c r="C12" s="84">
        <v>4328.99999999997</v>
      </c>
      <c r="D12" s="84">
        <v>4379.000000000032</v>
      </c>
      <c r="E12" s="84">
        <v>4389</v>
      </c>
      <c r="F12" s="84">
        <v>4388</v>
      </c>
      <c r="G12" s="84">
        <v>4630.666666666665</v>
      </c>
      <c r="H12" s="85">
        <f t="shared" si="0"/>
        <v>5.530233971437215</v>
      </c>
      <c r="I12" s="121"/>
    </row>
    <row r="13" spans="1:9" ht="18" customHeight="1">
      <c r="A13" s="86" t="s">
        <v>118</v>
      </c>
      <c r="B13" s="12">
        <v>119</v>
      </c>
      <c r="C13" s="12">
        <v>125</v>
      </c>
      <c r="D13" s="12">
        <v>134</v>
      </c>
      <c r="E13" s="12">
        <v>145</v>
      </c>
      <c r="F13" s="12">
        <v>195</v>
      </c>
      <c r="G13" s="12">
        <v>202.33333333333331</v>
      </c>
      <c r="H13" s="69">
        <f t="shared" si="0"/>
        <v>3.7606837606837473</v>
      </c>
      <c r="I13" s="121"/>
    </row>
    <row r="14" spans="1:9" ht="18" customHeight="1">
      <c r="A14" s="83" t="s">
        <v>119</v>
      </c>
      <c r="B14" s="84">
        <v>1333.9999999999973</v>
      </c>
      <c r="C14" s="84">
        <v>1385.999999999996</v>
      </c>
      <c r="D14" s="84">
        <v>1428.000000000001</v>
      </c>
      <c r="E14" s="84">
        <v>1427</v>
      </c>
      <c r="F14" s="84">
        <v>1505</v>
      </c>
      <c r="G14" s="84">
        <v>1680.6666666666667</v>
      </c>
      <c r="H14" s="85">
        <f t="shared" si="0"/>
        <v>11.672203765227017</v>
      </c>
      <c r="I14" s="121"/>
    </row>
    <row r="15" spans="1:9" ht="18" customHeight="1">
      <c r="A15" s="86" t="s">
        <v>120</v>
      </c>
      <c r="B15" s="12">
        <v>186</v>
      </c>
      <c r="C15" s="12">
        <v>176</v>
      </c>
      <c r="D15" s="12">
        <v>182.00000000000003</v>
      </c>
      <c r="E15" s="12">
        <v>172</v>
      </c>
      <c r="F15" s="12">
        <v>145</v>
      </c>
      <c r="G15" s="12">
        <v>116.33333333333333</v>
      </c>
      <c r="H15" s="69">
        <f t="shared" si="0"/>
        <v>-19.77011494252874</v>
      </c>
      <c r="I15" s="121"/>
    </row>
    <row r="16" spans="1:9" ht="18" customHeight="1">
      <c r="A16" s="83" t="s">
        <v>121</v>
      </c>
      <c r="B16" s="84">
        <v>37</v>
      </c>
      <c r="C16" s="84">
        <v>36</v>
      </c>
      <c r="D16" s="84">
        <v>38</v>
      </c>
      <c r="E16" s="84">
        <v>41</v>
      </c>
      <c r="F16" s="84">
        <v>37</v>
      </c>
      <c r="G16" s="84">
        <v>38</v>
      </c>
      <c r="H16" s="85">
        <f t="shared" si="0"/>
        <v>2.7027027027026973</v>
      </c>
      <c r="I16" s="121"/>
    </row>
    <row r="17" spans="1:9" ht="18" customHeight="1">
      <c r="A17" s="86" t="s">
        <v>122</v>
      </c>
      <c r="B17" s="12">
        <v>241</v>
      </c>
      <c r="C17" s="12">
        <v>253</v>
      </c>
      <c r="D17" s="12">
        <v>241</v>
      </c>
      <c r="E17" s="12">
        <v>247.00000000000003</v>
      </c>
      <c r="F17" s="12">
        <v>296</v>
      </c>
      <c r="G17" s="12">
        <v>306.33333333333337</v>
      </c>
      <c r="H17" s="69">
        <f t="shared" si="0"/>
        <v>3.490990990990994</v>
      </c>
      <c r="I17" s="121"/>
    </row>
    <row r="18" spans="1:9" ht="18" customHeight="1">
      <c r="A18" s="83" t="s">
        <v>123</v>
      </c>
      <c r="B18" s="84">
        <v>420</v>
      </c>
      <c r="C18" s="84">
        <v>389</v>
      </c>
      <c r="D18" s="84">
        <v>406.99999999999994</v>
      </c>
      <c r="E18" s="84">
        <v>437</v>
      </c>
      <c r="F18" s="84">
        <v>455</v>
      </c>
      <c r="G18" s="84">
        <v>483.66666666666663</v>
      </c>
      <c r="H18" s="85">
        <f t="shared" si="0"/>
        <v>6.3003663003663</v>
      </c>
      <c r="I18" s="121"/>
    </row>
    <row r="19" spans="1:9" ht="18" customHeight="1">
      <c r="A19" s="86" t="s">
        <v>124</v>
      </c>
      <c r="B19" s="12">
        <v>244.00000000000003</v>
      </c>
      <c r="C19" s="12">
        <v>258</v>
      </c>
      <c r="D19" s="12">
        <v>259</v>
      </c>
      <c r="E19" s="12">
        <v>265</v>
      </c>
      <c r="F19" s="12">
        <v>325</v>
      </c>
      <c r="G19" s="12">
        <v>345.66666666666663</v>
      </c>
      <c r="H19" s="69">
        <f t="shared" si="0"/>
        <v>6.358974358974345</v>
      </c>
      <c r="I19" s="121"/>
    </row>
    <row r="20" spans="1:9" ht="18" customHeight="1">
      <c r="A20" s="83" t="s">
        <v>125</v>
      </c>
      <c r="B20" s="84">
        <v>149</v>
      </c>
      <c r="C20" s="84">
        <v>154</v>
      </c>
      <c r="D20" s="84">
        <v>149.00000000000003</v>
      </c>
      <c r="E20" s="84">
        <v>148</v>
      </c>
      <c r="F20" s="84">
        <v>177</v>
      </c>
      <c r="G20" s="84">
        <v>190</v>
      </c>
      <c r="H20" s="85">
        <f t="shared" si="0"/>
        <v>7.344632768361592</v>
      </c>
      <c r="I20" s="121"/>
    </row>
    <row r="21" spans="1:9" ht="18" customHeight="1">
      <c r="A21" s="86" t="s">
        <v>126</v>
      </c>
      <c r="B21" s="12">
        <v>128</v>
      </c>
      <c r="C21" s="12">
        <v>134</v>
      </c>
      <c r="D21" s="12">
        <v>157</v>
      </c>
      <c r="E21" s="12">
        <v>162</v>
      </c>
      <c r="F21" s="12">
        <v>178</v>
      </c>
      <c r="G21" s="12">
        <v>180.66666666666669</v>
      </c>
      <c r="H21" s="69">
        <f t="shared" si="0"/>
        <v>1.4981273408239737</v>
      </c>
      <c r="I21" s="121"/>
    </row>
    <row r="22" spans="1:9" ht="18" customHeight="1">
      <c r="A22" s="83" t="s">
        <v>127</v>
      </c>
      <c r="B22" s="84">
        <v>85</v>
      </c>
      <c r="C22" s="84">
        <v>88</v>
      </c>
      <c r="D22" s="84">
        <v>95</v>
      </c>
      <c r="E22" s="84">
        <v>97</v>
      </c>
      <c r="F22" s="84">
        <v>108</v>
      </c>
      <c r="G22" s="84">
        <v>105.66666666666669</v>
      </c>
      <c r="H22" s="85">
        <f t="shared" si="0"/>
        <v>-2.160493827160481</v>
      </c>
      <c r="I22" s="121"/>
    </row>
    <row r="23" spans="1:9" ht="18" customHeight="1">
      <c r="A23" s="86" t="s">
        <v>128</v>
      </c>
      <c r="B23" s="12">
        <v>568.0000000000006</v>
      </c>
      <c r="C23" s="12">
        <v>582.0000000000003</v>
      </c>
      <c r="D23" s="12">
        <v>581.9999999999993</v>
      </c>
      <c r="E23" s="12">
        <v>588.0000000000006</v>
      </c>
      <c r="F23" s="12">
        <v>741</v>
      </c>
      <c r="G23" s="12">
        <v>697.3333333333335</v>
      </c>
      <c r="H23" s="69">
        <f t="shared" si="0"/>
        <v>-5.892937471884818</v>
      </c>
      <c r="I23" s="121"/>
    </row>
    <row r="24" spans="1:8" ht="18" customHeight="1">
      <c r="A24" s="118" t="s">
        <v>14</v>
      </c>
      <c r="B24" s="16">
        <v>9049.00000000005</v>
      </c>
      <c r="C24" s="16">
        <v>9184.999999999965</v>
      </c>
      <c r="D24" s="16">
        <v>9357.000000000033</v>
      </c>
      <c r="E24" s="16">
        <f>SUM(E6:E23)</f>
        <v>9442</v>
      </c>
      <c r="F24" s="16">
        <f>SUM(F6:F23)</f>
        <v>9932</v>
      </c>
      <c r="G24" s="16">
        <f>SUM(G6:G23)</f>
        <v>10390.33333333333</v>
      </c>
      <c r="H24" s="18">
        <f>+(G24/F24-1)*100</f>
        <v>4.614713384346869</v>
      </c>
    </row>
    <row r="25" spans="1:8" ht="15">
      <c r="A25" s="19" t="s">
        <v>91</v>
      </c>
      <c r="B25" s="22"/>
      <c r="C25" s="22"/>
      <c r="D25" s="22"/>
      <c r="E25" s="64"/>
      <c r="F25" s="64"/>
      <c r="G25" s="64"/>
      <c r="H25" s="64"/>
    </row>
  </sheetData>
  <sheetProtection/>
  <mergeCells count="4">
    <mergeCell ref="A4:A5"/>
    <mergeCell ref="B4:G4"/>
    <mergeCell ref="H4:H5"/>
    <mergeCell ref="A2:H2"/>
  </mergeCells>
  <printOptions/>
  <pageMargins left="0.7086614173228347" right="0.7086614173228347" top="0.8307291666666666" bottom="0.7480314960629921" header="0.31496062992125984" footer="0.31496062992125984"/>
  <pageSetup orientation="portrait" paperSize="9" scale="55" r:id="rId2"/>
  <headerFooter>
    <oddHeader>&amp;C&amp;G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25"/>
  <sheetViews>
    <sheetView showGridLines="0" view="pageLayout" workbookViewId="0" topLeftCell="A1">
      <selection activeCell="A13" sqref="A13"/>
    </sheetView>
  </sheetViews>
  <sheetFormatPr defaultColWidth="9.140625" defaultRowHeight="15"/>
  <cols>
    <col min="1" max="1" width="87.7109375" style="0" customWidth="1"/>
    <col min="8" max="8" width="13.7109375" style="0" customWidth="1"/>
  </cols>
  <sheetData>
    <row r="2" spans="1:8" ht="15.75">
      <c r="A2" s="143" t="s">
        <v>130</v>
      </c>
      <c r="B2" s="143"/>
      <c r="C2" s="143"/>
      <c r="D2" s="143"/>
      <c r="E2" s="143"/>
      <c r="F2" s="143"/>
      <c r="G2" s="143"/>
      <c r="H2" s="143"/>
    </row>
    <row r="4" spans="1:8" ht="21.75" customHeight="1">
      <c r="A4" s="134" t="s">
        <v>110</v>
      </c>
      <c r="B4" s="141" t="s">
        <v>18</v>
      </c>
      <c r="C4" s="136"/>
      <c r="D4" s="136"/>
      <c r="E4" s="136"/>
      <c r="F4" s="136"/>
      <c r="G4" s="137"/>
      <c r="H4" s="138" t="s">
        <v>4</v>
      </c>
    </row>
    <row r="5" spans="1:8" ht="27.75" customHeight="1">
      <c r="A5" s="135"/>
      <c r="B5" s="30">
        <v>2013</v>
      </c>
      <c r="C5" s="6">
        <v>2014</v>
      </c>
      <c r="D5" s="6">
        <v>2015</v>
      </c>
      <c r="E5" s="6">
        <v>2016</v>
      </c>
      <c r="F5" s="6">
        <v>2017</v>
      </c>
      <c r="G5" s="7">
        <v>2018</v>
      </c>
      <c r="H5" s="139"/>
    </row>
    <row r="6" spans="1:9" ht="18" customHeight="1">
      <c r="A6" s="88" t="s">
        <v>111</v>
      </c>
      <c r="B6" s="84">
        <v>183.00000000000003</v>
      </c>
      <c r="C6" s="84">
        <v>282.99999999999994</v>
      </c>
      <c r="D6" s="84">
        <v>328.00000000000006</v>
      </c>
      <c r="E6" s="84">
        <v>273</v>
      </c>
      <c r="F6" s="84">
        <v>283.0000000000001</v>
      </c>
      <c r="G6" s="84">
        <v>326.00000000000006</v>
      </c>
      <c r="H6" s="85">
        <f>+(G6/F6-1)*100</f>
        <v>15.194346289752625</v>
      </c>
      <c r="I6" s="121"/>
    </row>
    <row r="7" spans="1:9" ht="18" customHeight="1">
      <c r="A7" s="89" t="s">
        <v>112</v>
      </c>
      <c r="B7" s="12">
        <v>106</v>
      </c>
      <c r="C7" s="12">
        <v>109</v>
      </c>
      <c r="D7" s="12">
        <v>131.00000000000003</v>
      </c>
      <c r="E7" s="12">
        <v>147</v>
      </c>
      <c r="F7" s="12">
        <v>131</v>
      </c>
      <c r="G7" s="90">
        <v>147</v>
      </c>
      <c r="H7" s="91">
        <f aca="true" t="shared" si="0" ref="H7:H23">+(G7/F7-1)*100</f>
        <v>12.213740458015266</v>
      </c>
      <c r="I7" s="121"/>
    </row>
    <row r="8" spans="1:9" ht="18" customHeight="1">
      <c r="A8" s="88" t="s">
        <v>113</v>
      </c>
      <c r="B8" s="84">
        <v>6749.8659090909105</v>
      </c>
      <c r="C8" s="84">
        <v>7030.511904761899</v>
      </c>
      <c r="D8" s="84">
        <v>6736.47427572427</v>
      </c>
      <c r="E8" s="84">
        <v>7196</v>
      </c>
      <c r="F8" s="84">
        <v>7657.999999999987</v>
      </c>
      <c r="G8" s="84">
        <v>9853.666666666655</v>
      </c>
      <c r="H8" s="85">
        <f t="shared" si="0"/>
        <v>28.67154174283979</v>
      </c>
      <c r="I8" s="121"/>
    </row>
    <row r="9" spans="1:9" ht="18" customHeight="1">
      <c r="A9" s="89" t="s">
        <v>114</v>
      </c>
      <c r="B9" s="12">
        <v>876.9999999999999</v>
      </c>
      <c r="C9" s="12">
        <v>793.9999999999999</v>
      </c>
      <c r="D9" s="12">
        <v>850</v>
      </c>
      <c r="E9" s="12">
        <v>785</v>
      </c>
      <c r="F9" s="12">
        <v>971.0000000000002</v>
      </c>
      <c r="G9" s="12">
        <v>1039.0000000000005</v>
      </c>
      <c r="H9" s="91">
        <f t="shared" si="0"/>
        <v>7.00308959835223</v>
      </c>
      <c r="I9" s="121"/>
    </row>
    <row r="10" spans="1:9" ht="18" customHeight="1">
      <c r="A10" s="88" t="s">
        <v>115</v>
      </c>
      <c r="B10" s="84">
        <v>389.00000000000006</v>
      </c>
      <c r="C10" s="84">
        <v>332</v>
      </c>
      <c r="D10" s="84">
        <v>341</v>
      </c>
      <c r="E10" s="84">
        <v>350</v>
      </c>
      <c r="F10" s="84">
        <v>497</v>
      </c>
      <c r="G10" s="84">
        <v>531</v>
      </c>
      <c r="H10" s="85">
        <f t="shared" si="0"/>
        <v>6.841046277665996</v>
      </c>
      <c r="I10" s="121"/>
    </row>
    <row r="11" spans="1:9" ht="18" customHeight="1">
      <c r="A11" s="89" t="s">
        <v>116</v>
      </c>
      <c r="B11" s="12">
        <v>3749.999999999997</v>
      </c>
      <c r="C11" s="12">
        <v>3574.999999999998</v>
      </c>
      <c r="D11" s="12">
        <v>3905.000000000004</v>
      </c>
      <c r="E11" s="12">
        <v>3842.0000000000014</v>
      </c>
      <c r="F11" s="12">
        <v>4584.999999999998</v>
      </c>
      <c r="G11" s="12">
        <v>4421.6666666666715</v>
      </c>
      <c r="H11" s="91">
        <f t="shared" si="0"/>
        <v>-3.562340966920974</v>
      </c>
      <c r="I11" s="121"/>
    </row>
    <row r="12" spans="1:9" ht="18" customHeight="1">
      <c r="A12" s="88" t="s">
        <v>117</v>
      </c>
      <c r="B12" s="84">
        <v>12253.052285809394</v>
      </c>
      <c r="C12" s="84">
        <v>11926.385384706666</v>
      </c>
      <c r="D12" s="84">
        <v>12296.0351699352</v>
      </c>
      <c r="E12" s="84">
        <v>13086</v>
      </c>
      <c r="F12" s="84">
        <v>18381.00000000006</v>
      </c>
      <c r="G12" s="84">
        <v>16118.726190476176</v>
      </c>
      <c r="H12" s="85">
        <f t="shared" si="0"/>
        <v>-12.30767536871702</v>
      </c>
      <c r="I12" s="121"/>
    </row>
    <row r="13" spans="1:9" ht="18" customHeight="1">
      <c r="A13" s="89" t="s">
        <v>118</v>
      </c>
      <c r="B13" s="12">
        <v>3644.9999999999955</v>
      </c>
      <c r="C13" s="12">
        <v>4023.0000000000014</v>
      </c>
      <c r="D13" s="12">
        <v>3875.999999999998</v>
      </c>
      <c r="E13" s="12">
        <v>3853</v>
      </c>
      <c r="F13" s="12">
        <v>4761.000000000005</v>
      </c>
      <c r="G13" s="12">
        <v>5314.666666666662</v>
      </c>
      <c r="H13" s="91">
        <f t="shared" si="0"/>
        <v>11.629209549814279</v>
      </c>
      <c r="I13" s="121"/>
    </row>
    <row r="14" spans="1:9" ht="18" customHeight="1">
      <c r="A14" s="88" t="s">
        <v>119</v>
      </c>
      <c r="B14" s="84">
        <v>9118.20030345471</v>
      </c>
      <c r="C14" s="84">
        <v>10228.17258643573</v>
      </c>
      <c r="D14" s="84">
        <v>9960.2043159739</v>
      </c>
      <c r="E14" s="84">
        <v>12142</v>
      </c>
      <c r="F14" s="84">
        <v>15111.000000000035</v>
      </c>
      <c r="G14" s="84">
        <v>15399.666666666666</v>
      </c>
      <c r="H14" s="85">
        <f t="shared" si="0"/>
        <v>1.910308164030372</v>
      </c>
      <c r="I14" s="121"/>
    </row>
    <row r="15" spans="1:9" ht="18" customHeight="1">
      <c r="A15" s="89" t="s">
        <v>120</v>
      </c>
      <c r="B15" s="12">
        <v>1950.0000000000005</v>
      </c>
      <c r="C15" s="12">
        <v>1857.1666666666677</v>
      </c>
      <c r="D15" s="12">
        <v>1838.857142857143</v>
      </c>
      <c r="E15" s="12">
        <v>1693</v>
      </c>
      <c r="F15" s="12">
        <v>2005.0000000000018</v>
      </c>
      <c r="G15" s="12">
        <v>2089</v>
      </c>
      <c r="H15" s="91">
        <f t="shared" si="0"/>
        <v>4.189526184538561</v>
      </c>
      <c r="I15" s="121"/>
    </row>
    <row r="16" spans="1:9" ht="18" customHeight="1">
      <c r="A16" s="88" t="s">
        <v>121</v>
      </c>
      <c r="B16" s="84">
        <v>1510.0000000000005</v>
      </c>
      <c r="C16" s="84">
        <v>1487</v>
      </c>
      <c r="D16" s="84">
        <v>1548</v>
      </c>
      <c r="E16" s="84">
        <v>1611</v>
      </c>
      <c r="F16" s="84">
        <v>1563.0000000000007</v>
      </c>
      <c r="G16" s="84">
        <v>1635</v>
      </c>
      <c r="H16" s="85">
        <f t="shared" si="0"/>
        <v>4.606525911708204</v>
      </c>
      <c r="I16" s="121"/>
    </row>
    <row r="17" spans="1:9" ht="18" customHeight="1">
      <c r="A17" s="89" t="s">
        <v>122</v>
      </c>
      <c r="B17" s="12">
        <v>918.0000000000006</v>
      </c>
      <c r="C17" s="12">
        <v>775.0000000000006</v>
      </c>
      <c r="D17" s="12">
        <v>812</v>
      </c>
      <c r="E17" s="12">
        <v>790</v>
      </c>
      <c r="F17" s="12">
        <v>1140.000000000001</v>
      </c>
      <c r="G17" s="90">
        <v>786.0000000000002</v>
      </c>
      <c r="H17" s="91">
        <f t="shared" si="0"/>
        <v>-31.0526315789474</v>
      </c>
      <c r="I17" s="121"/>
    </row>
    <row r="18" spans="1:9" ht="18" customHeight="1">
      <c r="A18" s="88" t="s">
        <v>123</v>
      </c>
      <c r="B18" s="84">
        <v>1260.7499999999993</v>
      </c>
      <c r="C18" s="84">
        <v>1385.0000000000002</v>
      </c>
      <c r="D18" s="84">
        <v>1432.8</v>
      </c>
      <c r="E18" s="84">
        <v>1489</v>
      </c>
      <c r="F18" s="84">
        <v>1733</v>
      </c>
      <c r="G18" s="84">
        <v>1614.0000000000007</v>
      </c>
      <c r="H18" s="85">
        <f t="shared" si="0"/>
        <v>-6.866705135602958</v>
      </c>
      <c r="I18" s="121"/>
    </row>
    <row r="19" spans="1:9" ht="18" customHeight="1">
      <c r="A19" s="89" t="s">
        <v>124</v>
      </c>
      <c r="B19" s="12">
        <v>4444.333333333329</v>
      </c>
      <c r="C19" s="12">
        <v>4730.999999999997</v>
      </c>
      <c r="D19" s="12">
        <v>5055.000000000002</v>
      </c>
      <c r="E19" s="12">
        <v>4683</v>
      </c>
      <c r="F19" s="12">
        <v>5936.999999999992</v>
      </c>
      <c r="G19" s="12">
        <v>6537.6666666666615</v>
      </c>
      <c r="H19" s="91">
        <f t="shared" si="0"/>
        <v>10.11734321486728</v>
      </c>
      <c r="I19" s="121"/>
    </row>
    <row r="20" spans="1:9" ht="18" customHeight="1">
      <c r="A20" s="88" t="s">
        <v>125</v>
      </c>
      <c r="B20" s="84">
        <v>1762.7500000000002</v>
      </c>
      <c r="C20" s="84">
        <v>1896.7499999999993</v>
      </c>
      <c r="D20" s="84">
        <v>1490.2142857142858</v>
      </c>
      <c r="E20" s="84">
        <v>1584</v>
      </c>
      <c r="F20" s="84">
        <v>1615.9999999999993</v>
      </c>
      <c r="G20" s="84">
        <v>1668.3333333333326</v>
      </c>
      <c r="H20" s="85">
        <f t="shared" si="0"/>
        <v>3.2384488448844895</v>
      </c>
      <c r="I20" s="121"/>
    </row>
    <row r="21" spans="1:9" ht="18" customHeight="1">
      <c r="A21" s="89" t="s">
        <v>126</v>
      </c>
      <c r="B21" s="12">
        <v>530.0000000000002</v>
      </c>
      <c r="C21" s="12">
        <v>580.9999999999997</v>
      </c>
      <c r="D21" s="12">
        <v>691.9999999999999</v>
      </c>
      <c r="E21" s="12">
        <v>840</v>
      </c>
      <c r="F21" s="12">
        <v>899.9999999999999</v>
      </c>
      <c r="G21" s="90">
        <v>806.3333333333339</v>
      </c>
      <c r="H21" s="91">
        <f t="shared" si="0"/>
        <v>-10.407407407407332</v>
      </c>
      <c r="I21" s="121"/>
    </row>
    <row r="22" spans="1:9" ht="18" customHeight="1">
      <c r="A22" s="88" t="s">
        <v>127</v>
      </c>
      <c r="B22" s="84">
        <v>473.0000000000001</v>
      </c>
      <c r="C22" s="84">
        <v>435.49999999999994</v>
      </c>
      <c r="D22" s="84">
        <v>505</v>
      </c>
      <c r="E22" s="84">
        <v>525</v>
      </c>
      <c r="F22" s="84">
        <v>688.9999999999998</v>
      </c>
      <c r="G22" s="84">
        <v>694.3333333333335</v>
      </c>
      <c r="H22" s="85">
        <f t="shared" si="0"/>
        <v>0.7740686985970635</v>
      </c>
      <c r="I22" s="121"/>
    </row>
    <row r="23" spans="1:9" ht="18" customHeight="1">
      <c r="A23" s="89" t="s">
        <v>128</v>
      </c>
      <c r="B23" s="12">
        <v>1055.2168803418822</v>
      </c>
      <c r="C23" s="12">
        <v>1074.266463414635</v>
      </c>
      <c r="D23" s="12">
        <v>985.5893939393925</v>
      </c>
      <c r="E23" s="12">
        <v>1003.5105336105349</v>
      </c>
      <c r="F23" s="12">
        <v>3928.999999999998</v>
      </c>
      <c r="G23" s="12">
        <v>1881.9999999999998</v>
      </c>
      <c r="H23" s="91">
        <f t="shared" si="0"/>
        <v>-52.099770934079906</v>
      </c>
      <c r="I23" s="121"/>
    </row>
    <row r="24" spans="1:8" ht="18" customHeight="1">
      <c r="A24" s="118" t="s">
        <v>14</v>
      </c>
      <c r="B24" s="16">
        <v>50975.168712030616</v>
      </c>
      <c r="C24" s="16">
        <v>52523.75300598579</v>
      </c>
      <c r="D24" s="16">
        <v>52783.1745841442</v>
      </c>
      <c r="E24" s="16">
        <v>55892</v>
      </c>
      <c r="F24" s="16">
        <f>SUM(F6:F23)</f>
        <v>71890.00000000007</v>
      </c>
      <c r="G24" s="16">
        <f>SUM(G6:G23)</f>
        <v>70864.05952380948</v>
      </c>
      <c r="H24" s="18">
        <f>+(G24/F24-1)*100</f>
        <v>-1.4270976160670301</v>
      </c>
    </row>
    <row r="25" spans="1:8" ht="15">
      <c r="A25" s="19" t="s">
        <v>91</v>
      </c>
      <c r="B25" s="22"/>
      <c r="C25" s="22"/>
      <c r="D25" s="22"/>
      <c r="E25" s="64"/>
      <c r="F25" s="64"/>
      <c r="G25" s="64"/>
      <c r="H25" s="64"/>
    </row>
  </sheetData>
  <sheetProtection/>
  <mergeCells count="4">
    <mergeCell ref="A4:A5"/>
    <mergeCell ref="B4:G4"/>
    <mergeCell ref="H4:H5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2"/>
  <headerFooter>
    <oddHeader>&amp;C&amp;G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25"/>
  <sheetViews>
    <sheetView showGridLines="0" view="pageLayout" workbookViewId="0" topLeftCell="A1">
      <selection activeCell="D12" sqref="D12"/>
    </sheetView>
  </sheetViews>
  <sheetFormatPr defaultColWidth="9.140625" defaultRowHeight="15"/>
  <cols>
    <col min="1" max="1" width="85.57421875" style="0" customWidth="1"/>
    <col min="2" max="7" width="15.421875" style="0" customWidth="1"/>
    <col min="8" max="8" width="13.57421875" style="0" customWidth="1"/>
  </cols>
  <sheetData>
    <row r="2" spans="1:8" ht="15.75">
      <c r="A2" s="143" t="s">
        <v>135</v>
      </c>
      <c r="B2" s="143"/>
      <c r="C2" s="143"/>
      <c r="D2" s="143"/>
      <c r="E2" s="143"/>
      <c r="F2" s="143"/>
      <c r="G2" s="143"/>
      <c r="H2" s="143"/>
    </row>
    <row r="4" spans="1:8" ht="27" customHeight="1">
      <c r="A4" s="134" t="s">
        <v>110</v>
      </c>
      <c r="B4" s="141" t="s">
        <v>180</v>
      </c>
      <c r="C4" s="136"/>
      <c r="D4" s="136"/>
      <c r="E4" s="136"/>
      <c r="F4" s="136"/>
      <c r="G4" s="137"/>
      <c r="H4" s="158" t="s">
        <v>4</v>
      </c>
    </row>
    <row r="5" spans="1:8" ht="21" customHeight="1">
      <c r="A5" s="135"/>
      <c r="B5" s="30">
        <v>2013</v>
      </c>
      <c r="C5" s="6">
        <v>2014</v>
      </c>
      <c r="D5" s="6">
        <v>2015</v>
      </c>
      <c r="E5" s="6">
        <v>2016</v>
      </c>
      <c r="F5" s="6">
        <v>2017</v>
      </c>
      <c r="G5" s="7">
        <v>2018</v>
      </c>
      <c r="H5" s="159"/>
    </row>
    <row r="6" spans="1:9" ht="18" customHeight="1">
      <c r="A6" s="83" t="s">
        <v>111</v>
      </c>
      <c r="B6" s="84">
        <v>2992731.973</v>
      </c>
      <c r="C6" s="84">
        <v>4037680.435</v>
      </c>
      <c r="D6" s="84">
        <v>684168.9979999999</v>
      </c>
      <c r="E6" s="92">
        <v>639335</v>
      </c>
      <c r="F6" s="92">
        <v>770875.4779999998</v>
      </c>
      <c r="G6" s="92">
        <v>774669.5559999997</v>
      </c>
      <c r="H6" s="129">
        <f>+(G6/F6-1)*100</f>
        <v>0.49217780410444334</v>
      </c>
      <c r="I6" s="121"/>
    </row>
    <row r="7" spans="1:9" ht="18" customHeight="1">
      <c r="A7" s="86" t="s">
        <v>112</v>
      </c>
      <c r="B7" s="12">
        <v>183709.58900000007</v>
      </c>
      <c r="C7" s="12">
        <v>229440.30999999997</v>
      </c>
      <c r="D7" s="12">
        <v>346840.328</v>
      </c>
      <c r="E7" s="31">
        <v>355477</v>
      </c>
      <c r="F7" s="31">
        <v>323429.4689999999</v>
      </c>
      <c r="G7" s="31">
        <v>435935.14900000003</v>
      </c>
      <c r="H7" s="130">
        <f aca="true" t="shared" si="0" ref="H7:H23">+(G7/F7-1)*100</f>
        <v>34.785228553184226</v>
      </c>
      <c r="I7" s="121"/>
    </row>
    <row r="8" spans="1:9" ht="18" customHeight="1">
      <c r="A8" s="83" t="s">
        <v>113</v>
      </c>
      <c r="B8" s="84">
        <v>19193164.611618087</v>
      </c>
      <c r="C8" s="84">
        <v>19383735.120914284</v>
      </c>
      <c r="D8" s="84">
        <v>23569841.364063837</v>
      </c>
      <c r="E8" s="92">
        <v>23752028</v>
      </c>
      <c r="F8" s="92">
        <v>23481177.68705</v>
      </c>
      <c r="G8" s="92">
        <v>27219362.286640003</v>
      </c>
      <c r="H8" s="129">
        <f t="shared" si="0"/>
        <v>15.919919560302255</v>
      </c>
      <c r="I8" s="121"/>
    </row>
    <row r="9" spans="1:9" ht="18" customHeight="1">
      <c r="A9" s="86" t="s">
        <v>114</v>
      </c>
      <c r="B9" s="12">
        <v>9542031.933</v>
      </c>
      <c r="C9" s="12">
        <v>9599751.141</v>
      </c>
      <c r="D9" s="12">
        <v>10322604.160000002</v>
      </c>
      <c r="E9" s="31">
        <v>8816636</v>
      </c>
      <c r="F9" s="31">
        <v>11678277.825999998</v>
      </c>
      <c r="G9" s="31">
        <v>12718589.767000003</v>
      </c>
      <c r="H9" s="130">
        <f t="shared" si="0"/>
        <v>8.908093783176675</v>
      </c>
      <c r="I9" s="121"/>
    </row>
    <row r="10" spans="1:9" ht="18" customHeight="1">
      <c r="A10" s="83" t="s">
        <v>115</v>
      </c>
      <c r="B10" s="84">
        <v>2528790.863</v>
      </c>
      <c r="C10" s="84">
        <v>2311396.565</v>
      </c>
      <c r="D10" s="84">
        <v>2303255.347</v>
      </c>
      <c r="E10" s="92">
        <v>2462697</v>
      </c>
      <c r="F10" s="92">
        <v>2295505.2120000003</v>
      </c>
      <c r="G10" s="92">
        <v>2310235.73533</v>
      </c>
      <c r="H10" s="129">
        <f t="shared" si="0"/>
        <v>0.6417116046173454</v>
      </c>
      <c r="I10" s="121"/>
    </row>
    <row r="11" spans="1:9" ht="18" customHeight="1">
      <c r="A11" s="86" t="s">
        <v>116</v>
      </c>
      <c r="B11" s="12">
        <v>25325741.127299987</v>
      </c>
      <c r="C11" s="12">
        <v>23084901.978000004</v>
      </c>
      <c r="D11" s="12">
        <v>17580668.895</v>
      </c>
      <c r="E11" s="31">
        <v>30083908</v>
      </c>
      <c r="F11" s="31">
        <v>27403075.339999977</v>
      </c>
      <c r="G11" s="31">
        <v>23211470.586333327</v>
      </c>
      <c r="H11" s="130">
        <f t="shared" si="0"/>
        <v>-15.296110752752668</v>
      </c>
      <c r="I11" s="121"/>
    </row>
    <row r="12" spans="1:9" ht="18" customHeight="1">
      <c r="A12" s="83" t="s">
        <v>117</v>
      </c>
      <c r="B12" s="84">
        <v>93843060.0351068</v>
      </c>
      <c r="C12" s="84">
        <v>96136940.04953451</v>
      </c>
      <c r="D12" s="84">
        <v>95316424.91387375</v>
      </c>
      <c r="E12" s="92">
        <v>96594964</v>
      </c>
      <c r="F12" s="92">
        <v>111557228.56088422</v>
      </c>
      <c r="G12" s="92">
        <v>127343039.47685158</v>
      </c>
      <c r="H12" s="129">
        <f t="shared" si="0"/>
        <v>14.150415100489866</v>
      </c>
      <c r="I12" s="121"/>
    </row>
    <row r="13" spans="1:9" ht="18" customHeight="1">
      <c r="A13" s="86" t="s">
        <v>118</v>
      </c>
      <c r="B13" s="12">
        <v>17417793.946749996</v>
      </c>
      <c r="C13" s="12">
        <v>17620311.15</v>
      </c>
      <c r="D13" s="12">
        <v>17848562.735999994</v>
      </c>
      <c r="E13" s="31">
        <v>19029663</v>
      </c>
      <c r="F13" s="31">
        <v>21365721.313960005</v>
      </c>
      <c r="G13" s="31">
        <v>24368103.43333334</v>
      </c>
      <c r="H13" s="130">
        <f t="shared" si="0"/>
        <v>14.052332122349775</v>
      </c>
      <c r="I13" s="121"/>
    </row>
    <row r="14" spans="1:9" ht="18" customHeight="1">
      <c r="A14" s="83" t="s">
        <v>119</v>
      </c>
      <c r="B14" s="84">
        <v>33923714.603703626</v>
      </c>
      <c r="C14" s="84">
        <v>26267162.620927442</v>
      </c>
      <c r="D14" s="84">
        <v>32488615.003198866</v>
      </c>
      <c r="E14" s="92">
        <v>31660031</v>
      </c>
      <c r="F14" s="92">
        <v>30529259.099999987</v>
      </c>
      <c r="G14" s="92">
        <v>33999555.46249995</v>
      </c>
      <c r="H14" s="129">
        <f t="shared" si="0"/>
        <v>11.3671162183558</v>
      </c>
      <c r="I14" s="121"/>
    </row>
    <row r="15" spans="1:9" ht="18" customHeight="1">
      <c r="A15" s="86" t="s">
        <v>120</v>
      </c>
      <c r="B15" s="12">
        <v>12695190.28766666</v>
      </c>
      <c r="C15" s="12">
        <v>12790408.349333335</v>
      </c>
      <c r="D15" s="12">
        <v>12230952.53114286</v>
      </c>
      <c r="E15" s="31">
        <v>11679359</v>
      </c>
      <c r="F15" s="31">
        <v>11265941.347000008</v>
      </c>
      <c r="G15" s="31">
        <v>9910645.632333333</v>
      </c>
      <c r="H15" s="130">
        <f t="shared" si="0"/>
        <v>-12.030026368170077</v>
      </c>
      <c r="I15" s="121"/>
    </row>
    <row r="16" spans="1:9" ht="18" customHeight="1">
      <c r="A16" s="83" t="s">
        <v>121</v>
      </c>
      <c r="B16" s="84">
        <v>18454416.174</v>
      </c>
      <c r="C16" s="84">
        <v>18659897.617</v>
      </c>
      <c r="D16" s="84">
        <v>17977143.238999996</v>
      </c>
      <c r="E16" s="92">
        <v>17945800</v>
      </c>
      <c r="F16" s="92">
        <v>17343850.873410005</v>
      </c>
      <c r="G16" s="92">
        <v>16290789.416999998</v>
      </c>
      <c r="H16" s="129">
        <f t="shared" si="0"/>
        <v>-6.071670381025152</v>
      </c>
      <c r="I16" s="121"/>
    </row>
    <row r="17" spans="1:9" ht="18" customHeight="1">
      <c r="A17" s="86" t="s">
        <v>122</v>
      </c>
      <c r="B17" s="12">
        <v>4173982.450000006</v>
      </c>
      <c r="C17" s="12">
        <v>3745271.5010000006</v>
      </c>
      <c r="D17" s="12">
        <v>6745804.952999999</v>
      </c>
      <c r="E17" s="31">
        <v>4251936</v>
      </c>
      <c r="F17" s="31">
        <v>1135038.9931299996</v>
      </c>
      <c r="G17" s="31">
        <v>1834602.1896666659</v>
      </c>
      <c r="H17" s="130">
        <f t="shared" si="0"/>
        <v>61.63340649712315</v>
      </c>
      <c r="I17" s="121"/>
    </row>
    <row r="18" spans="1:9" ht="18" customHeight="1">
      <c r="A18" s="83" t="s">
        <v>123</v>
      </c>
      <c r="B18" s="84">
        <v>2145511.978909999</v>
      </c>
      <c r="C18" s="84">
        <v>2844000.543</v>
      </c>
      <c r="D18" s="84">
        <v>2911563.6769999987</v>
      </c>
      <c r="E18" s="92">
        <v>2776974</v>
      </c>
      <c r="F18" s="92">
        <v>2797907.8119999995</v>
      </c>
      <c r="G18" s="92">
        <v>2489606.4299999997</v>
      </c>
      <c r="H18" s="129">
        <f t="shared" si="0"/>
        <v>-11.018997147715881</v>
      </c>
      <c r="I18" s="121"/>
    </row>
    <row r="19" spans="1:9" ht="18" customHeight="1">
      <c r="A19" s="86" t="s">
        <v>124</v>
      </c>
      <c r="B19" s="12">
        <v>6868071.168000001</v>
      </c>
      <c r="C19" s="12">
        <v>6583511.450999997</v>
      </c>
      <c r="D19" s="12">
        <v>7813627.363999997</v>
      </c>
      <c r="E19" s="31">
        <v>8482799</v>
      </c>
      <c r="F19" s="31">
        <v>9852304.257999998</v>
      </c>
      <c r="G19" s="31">
        <v>9511036.666666672</v>
      </c>
      <c r="H19" s="130">
        <f t="shared" si="0"/>
        <v>-3.463835285600514</v>
      </c>
      <c r="I19" s="121"/>
    </row>
    <row r="20" spans="1:9" ht="18" customHeight="1">
      <c r="A20" s="83" t="s">
        <v>125</v>
      </c>
      <c r="B20" s="84">
        <v>1373521.6042600002</v>
      </c>
      <c r="C20" s="84">
        <v>1321297.3769399999</v>
      </c>
      <c r="D20" s="84">
        <v>1281475.6228571427</v>
      </c>
      <c r="E20" s="92">
        <v>1242496</v>
      </c>
      <c r="F20" s="92">
        <v>1305202.179</v>
      </c>
      <c r="G20" s="92">
        <v>1301774.5866666667</v>
      </c>
      <c r="H20" s="129">
        <f t="shared" si="0"/>
        <v>-0.2626100682699972</v>
      </c>
      <c r="I20" s="121"/>
    </row>
    <row r="21" spans="1:9" ht="18" customHeight="1">
      <c r="A21" s="86" t="s">
        <v>126</v>
      </c>
      <c r="B21" s="12">
        <v>805658.2229999998</v>
      </c>
      <c r="C21" s="12">
        <v>912730.5070000002</v>
      </c>
      <c r="D21" s="12">
        <v>947091.8904999997</v>
      </c>
      <c r="E21" s="31">
        <v>1126879</v>
      </c>
      <c r="F21" s="31">
        <v>1300416.772</v>
      </c>
      <c r="G21" s="31">
        <v>1371221.3770000006</v>
      </c>
      <c r="H21" s="130">
        <f t="shared" si="0"/>
        <v>5.44476251956556</v>
      </c>
      <c r="I21" s="121"/>
    </row>
    <row r="22" spans="1:9" ht="18" customHeight="1">
      <c r="A22" s="83" t="s">
        <v>127</v>
      </c>
      <c r="B22" s="84">
        <v>502078.1869999997</v>
      </c>
      <c r="C22" s="84">
        <v>548167.993</v>
      </c>
      <c r="D22" s="84">
        <v>529703.4100000003</v>
      </c>
      <c r="E22" s="92">
        <v>591047</v>
      </c>
      <c r="F22" s="92">
        <v>1022988.8969999998</v>
      </c>
      <c r="G22" s="92">
        <v>962035.3603333333</v>
      </c>
      <c r="H22" s="129">
        <f t="shared" si="0"/>
        <v>-5.9583771481213414</v>
      </c>
      <c r="I22" s="121"/>
    </row>
    <row r="23" spans="1:9" ht="18" customHeight="1">
      <c r="A23" s="86" t="s">
        <v>128</v>
      </c>
      <c r="B23" s="12">
        <v>629998.4447222225</v>
      </c>
      <c r="C23" s="12">
        <v>676704.8756016261</v>
      </c>
      <c r="D23" s="12">
        <v>663429.9074242415</v>
      </c>
      <c r="E23" s="31">
        <v>744321</v>
      </c>
      <c r="F23" s="31">
        <v>826192.4680000002</v>
      </c>
      <c r="G23" s="31">
        <v>1055522.2780000004</v>
      </c>
      <c r="H23" s="130">
        <f t="shared" si="0"/>
        <v>27.757431698106473</v>
      </c>
      <c r="I23" s="121"/>
    </row>
    <row r="24" spans="1:8" ht="18" customHeight="1">
      <c r="A24" s="118" t="s">
        <v>14</v>
      </c>
      <c r="B24" s="16">
        <v>252599167.20003852</v>
      </c>
      <c r="C24" s="16">
        <v>246753309.58425125</v>
      </c>
      <c r="D24" s="16">
        <v>251561774.34006068</v>
      </c>
      <c r="E24" s="16">
        <v>262236350</v>
      </c>
      <c r="F24" s="16">
        <f>SUM(F6:F23)</f>
        <v>276254393.5864343</v>
      </c>
      <c r="G24" s="16">
        <f>SUM(G6:G23)</f>
        <v>297108195.39065486</v>
      </c>
      <c r="H24" s="131">
        <f>+(G24/F24-1)*100</f>
        <v>7.548767472433271</v>
      </c>
    </row>
    <row r="25" spans="1:8" ht="15">
      <c r="A25" s="19" t="s">
        <v>91</v>
      </c>
      <c r="B25" s="22"/>
      <c r="C25" s="22"/>
      <c r="D25" s="22"/>
      <c r="E25" s="64"/>
      <c r="F25" s="64"/>
      <c r="G25" s="64"/>
      <c r="H25" s="64"/>
    </row>
  </sheetData>
  <sheetProtection/>
  <mergeCells count="4">
    <mergeCell ref="A4:A5"/>
    <mergeCell ref="B4:G4"/>
    <mergeCell ref="H4:H5"/>
    <mergeCell ref="A2:H2"/>
  </mergeCells>
  <printOptions/>
  <pageMargins left="0.7086614173228347" right="0.7086614173228347" top="0.7125" bottom="0.7480314960629921" header="0.31496062992125984" footer="0.31496062992125984"/>
  <pageSetup orientation="portrait" paperSize="9" scale="45" r:id="rId2"/>
  <headerFooter>
    <oddHeader>&amp;C&amp;G</oddHead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D26"/>
  <sheetViews>
    <sheetView showGridLines="0" view="pageLayout" workbookViewId="0" topLeftCell="A1">
      <selection activeCell="H15" sqref="H15"/>
    </sheetView>
  </sheetViews>
  <sheetFormatPr defaultColWidth="9.140625" defaultRowHeight="15"/>
  <cols>
    <col min="1" max="1" width="87.7109375" style="0" customWidth="1"/>
    <col min="2" max="2" width="13.8515625" style="0" customWidth="1"/>
    <col min="3" max="3" width="13.28125" style="0" customWidth="1"/>
    <col min="4" max="4" width="13.57421875" style="0" customWidth="1"/>
  </cols>
  <sheetData>
    <row r="2" spans="1:4" ht="15.75">
      <c r="A2" s="160" t="s">
        <v>139</v>
      </c>
      <c r="B2" s="160"/>
      <c r="C2" s="160"/>
      <c r="D2" s="160"/>
    </row>
    <row r="3" spans="1:4" ht="15">
      <c r="A3" s="33"/>
      <c r="B3" s="33"/>
      <c r="C3" s="33"/>
      <c r="D3" s="33"/>
    </row>
    <row r="4" spans="1:4" ht="23.25" customHeight="1">
      <c r="A4" s="144" t="s">
        <v>110</v>
      </c>
      <c r="B4" s="148" t="s">
        <v>26</v>
      </c>
      <c r="C4" s="151"/>
      <c r="D4" s="152" t="s">
        <v>29</v>
      </c>
    </row>
    <row r="5" spans="1:4" ht="23.25" customHeight="1">
      <c r="A5" s="135"/>
      <c r="B5" s="30" t="s">
        <v>27</v>
      </c>
      <c r="C5" s="7" t="s">
        <v>28</v>
      </c>
      <c r="D5" s="148"/>
    </row>
    <row r="6" spans="1:4" ht="18" customHeight="1">
      <c r="A6" s="83" t="s">
        <v>111</v>
      </c>
      <c r="B6" s="84">
        <v>252.0000000000001</v>
      </c>
      <c r="C6" s="84">
        <v>74.00000000000001</v>
      </c>
      <c r="D6" s="84">
        <f>SUM(B6:C6)</f>
        <v>326.0000000000001</v>
      </c>
    </row>
    <row r="7" spans="1:4" ht="18" customHeight="1">
      <c r="A7" s="86" t="s">
        <v>112</v>
      </c>
      <c r="B7" s="12">
        <v>134</v>
      </c>
      <c r="C7" s="12">
        <v>13</v>
      </c>
      <c r="D7" s="12">
        <f aca="true" t="shared" si="0" ref="D7:D23">SUM(B7:C7)</f>
        <v>147</v>
      </c>
    </row>
    <row r="8" spans="1:4" ht="18" customHeight="1">
      <c r="A8" s="83" t="s">
        <v>113</v>
      </c>
      <c r="B8" s="84">
        <v>6234.666666666663</v>
      </c>
      <c r="C8" s="84">
        <v>3619.0000000000027</v>
      </c>
      <c r="D8" s="84">
        <f t="shared" si="0"/>
        <v>9853.666666666666</v>
      </c>
    </row>
    <row r="9" spans="1:4" ht="18" customHeight="1">
      <c r="A9" s="86" t="s">
        <v>114</v>
      </c>
      <c r="B9" s="12">
        <v>822</v>
      </c>
      <c r="C9" s="12">
        <v>217.00000000000003</v>
      </c>
      <c r="D9" s="12">
        <f t="shared" si="0"/>
        <v>1039</v>
      </c>
    </row>
    <row r="10" spans="1:4" ht="18" customHeight="1">
      <c r="A10" s="83" t="s">
        <v>115</v>
      </c>
      <c r="B10" s="84">
        <v>375.9999999999999</v>
      </c>
      <c r="C10" s="84">
        <v>155</v>
      </c>
      <c r="D10" s="84">
        <f t="shared" si="0"/>
        <v>530.9999999999999</v>
      </c>
    </row>
    <row r="11" spans="1:4" ht="18" customHeight="1">
      <c r="A11" s="86" t="s">
        <v>116</v>
      </c>
      <c r="B11" s="12">
        <v>3925.3333333333344</v>
      </c>
      <c r="C11" s="12">
        <v>496.333333333333</v>
      </c>
      <c r="D11" s="12">
        <f t="shared" si="0"/>
        <v>4421.666666666667</v>
      </c>
    </row>
    <row r="12" spans="1:4" ht="18" customHeight="1">
      <c r="A12" s="83" t="s">
        <v>117</v>
      </c>
      <c r="B12" s="84">
        <v>8653.190476190477</v>
      </c>
      <c r="C12" s="84">
        <v>7465.535714285705</v>
      </c>
      <c r="D12" s="84">
        <f t="shared" si="0"/>
        <v>16118.726190476182</v>
      </c>
    </row>
    <row r="13" spans="1:4" ht="18" customHeight="1">
      <c r="A13" s="86" t="s">
        <v>118</v>
      </c>
      <c r="B13" s="12">
        <v>4144.999999999999</v>
      </c>
      <c r="C13" s="12">
        <v>1169.6666666666674</v>
      </c>
      <c r="D13" s="12">
        <f t="shared" si="0"/>
        <v>5314.666666666666</v>
      </c>
    </row>
    <row r="14" spans="1:4" ht="18" customHeight="1">
      <c r="A14" s="83" t="s">
        <v>119</v>
      </c>
      <c r="B14" s="84">
        <v>6419.000000000002</v>
      </c>
      <c r="C14" s="84">
        <v>8980.666666666664</v>
      </c>
      <c r="D14" s="84">
        <f t="shared" si="0"/>
        <v>15399.666666666666</v>
      </c>
    </row>
    <row r="15" spans="1:4" ht="18" customHeight="1">
      <c r="A15" s="86" t="s">
        <v>120</v>
      </c>
      <c r="B15" s="12">
        <v>1358.333333333333</v>
      </c>
      <c r="C15" s="12">
        <v>730.6666666666665</v>
      </c>
      <c r="D15" s="12">
        <f t="shared" si="0"/>
        <v>2088.9999999999995</v>
      </c>
    </row>
    <row r="16" spans="1:4" ht="18" customHeight="1">
      <c r="A16" s="83" t="s">
        <v>121</v>
      </c>
      <c r="B16" s="84">
        <v>708</v>
      </c>
      <c r="C16" s="84">
        <v>927.0000000000001</v>
      </c>
      <c r="D16" s="84">
        <f t="shared" si="0"/>
        <v>1635</v>
      </c>
    </row>
    <row r="17" spans="1:4" ht="18" customHeight="1">
      <c r="A17" s="86" t="s">
        <v>122</v>
      </c>
      <c r="B17" s="12">
        <v>515.9999999999999</v>
      </c>
      <c r="C17" s="12">
        <v>270.0000000000001</v>
      </c>
      <c r="D17" s="12">
        <f t="shared" si="0"/>
        <v>786</v>
      </c>
    </row>
    <row r="18" spans="1:4" ht="18" customHeight="1">
      <c r="A18" s="83" t="s">
        <v>123</v>
      </c>
      <c r="B18" s="84">
        <v>889.3333333333337</v>
      </c>
      <c r="C18" s="84">
        <v>724.6666666666662</v>
      </c>
      <c r="D18" s="84">
        <f t="shared" si="0"/>
        <v>1614</v>
      </c>
    </row>
    <row r="19" spans="1:4" ht="18" customHeight="1">
      <c r="A19" s="86" t="s">
        <v>124</v>
      </c>
      <c r="B19" s="12">
        <v>4417.000000000002</v>
      </c>
      <c r="C19" s="12">
        <v>2120.666666666667</v>
      </c>
      <c r="D19" s="12">
        <f t="shared" si="0"/>
        <v>6537.666666666669</v>
      </c>
    </row>
    <row r="20" spans="1:4" ht="18" customHeight="1">
      <c r="A20" s="83" t="s">
        <v>125</v>
      </c>
      <c r="B20" s="84">
        <v>676.6666666666665</v>
      </c>
      <c r="C20" s="84">
        <v>991.6666666666669</v>
      </c>
      <c r="D20" s="84">
        <f t="shared" si="0"/>
        <v>1668.3333333333335</v>
      </c>
    </row>
    <row r="21" spans="1:4" ht="18" customHeight="1">
      <c r="A21" s="86" t="s">
        <v>126</v>
      </c>
      <c r="B21" s="12">
        <v>230.00000000000009</v>
      </c>
      <c r="C21" s="12">
        <v>576.3333333333336</v>
      </c>
      <c r="D21" s="12">
        <f t="shared" si="0"/>
        <v>806.3333333333337</v>
      </c>
    </row>
    <row r="22" spans="1:4" ht="18" customHeight="1">
      <c r="A22" s="83" t="s">
        <v>127</v>
      </c>
      <c r="B22" s="84">
        <v>402.33333333333337</v>
      </c>
      <c r="C22" s="84">
        <v>292.0000000000001</v>
      </c>
      <c r="D22" s="84">
        <f t="shared" si="0"/>
        <v>694.3333333333335</v>
      </c>
    </row>
    <row r="23" spans="1:4" ht="18" customHeight="1">
      <c r="A23" s="86" t="s">
        <v>128</v>
      </c>
      <c r="B23" s="12">
        <v>1147.9999999999995</v>
      </c>
      <c r="C23" s="12">
        <v>733.9999999999998</v>
      </c>
      <c r="D23" s="12">
        <f t="shared" si="0"/>
        <v>1881.9999999999993</v>
      </c>
    </row>
    <row r="24" spans="1:4" ht="18" customHeight="1">
      <c r="A24" s="87" t="s">
        <v>14</v>
      </c>
      <c r="B24" s="16">
        <f>SUM(B6:B23)</f>
        <v>41306.85714285714</v>
      </c>
      <c r="C24" s="16">
        <f>SUM(C6:C23)</f>
        <v>29557.202380952378</v>
      </c>
      <c r="D24" s="16">
        <f>SUM(D6:D23)</f>
        <v>70864.0595238095</v>
      </c>
    </row>
    <row r="25" spans="1:4" ht="15">
      <c r="A25" s="19" t="s">
        <v>31</v>
      </c>
      <c r="B25" s="22"/>
      <c r="C25" s="22"/>
      <c r="D25" s="22"/>
    </row>
    <row r="26" ht="15">
      <c r="D26" s="41"/>
    </row>
  </sheetData>
  <sheetProtection/>
  <mergeCells count="4">
    <mergeCell ref="A4:A5"/>
    <mergeCell ref="B4:C4"/>
    <mergeCell ref="D4:D5"/>
    <mergeCell ref="A2:D2"/>
  </mergeCells>
  <conditionalFormatting sqref="A24">
    <cfRule type="duplicateValues" priority="1" dxfId="26" stopIfTrue="1">
      <formula>AND(COUNTIF($A$24:$A$24,A24)&gt;1,NOT(ISBLANK(A24)))</formula>
    </cfRule>
  </conditionalFormatting>
  <printOptions/>
  <pageMargins left="0.7086614173228347" right="0.7086614173228347" top="0.9491666666666667" bottom="0.7480314960629921" header="0.31496062992125984" footer="0.31496062992125984"/>
  <pageSetup orientation="portrait" paperSize="9" scale="63" r:id="rId2"/>
  <headerFooter>
    <oddHeader>&amp;C&amp;G</oddHead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25"/>
  <sheetViews>
    <sheetView showGridLines="0" view="pageLayout" workbookViewId="0" topLeftCell="A1">
      <selection activeCell="D9" sqref="D9"/>
    </sheetView>
  </sheetViews>
  <sheetFormatPr defaultColWidth="9.140625" defaultRowHeight="15"/>
  <cols>
    <col min="1" max="1" width="78.7109375" style="0" customWidth="1"/>
    <col min="2" max="10" width="7.28125" style="0" customWidth="1"/>
  </cols>
  <sheetData>
    <row r="2" spans="1:11" ht="15.75">
      <c r="A2" s="160" t="s">
        <v>147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.75">
      <c r="A4" s="144" t="s">
        <v>110</v>
      </c>
      <c r="B4" s="148" t="s">
        <v>2</v>
      </c>
      <c r="C4" s="161"/>
      <c r="D4" s="161"/>
      <c r="E4" s="161"/>
      <c r="F4" s="161"/>
      <c r="G4" s="161"/>
      <c r="H4" s="161"/>
      <c r="I4" s="161"/>
      <c r="J4" s="151"/>
      <c r="K4" s="34"/>
    </row>
    <row r="5" spans="1:11" ht="15.75">
      <c r="A5" s="135"/>
      <c r="B5" s="35" t="s">
        <v>141</v>
      </c>
      <c r="C5" s="36" t="s">
        <v>142</v>
      </c>
      <c r="D5" s="6" t="s">
        <v>143</v>
      </c>
      <c r="E5" s="6" t="s">
        <v>8</v>
      </c>
      <c r="F5" s="6" t="s">
        <v>144</v>
      </c>
      <c r="G5" s="6" t="s">
        <v>10</v>
      </c>
      <c r="H5" s="6" t="s">
        <v>145</v>
      </c>
      <c r="I5" s="6" t="s">
        <v>146</v>
      </c>
      <c r="J5" s="7" t="s">
        <v>13</v>
      </c>
      <c r="K5" s="6" t="s">
        <v>29</v>
      </c>
    </row>
    <row r="6" spans="1:11" ht="18" customHeight="1">
      <c r="A6" s="83" t="s">
        <v>111</v>
      </c>
      <c r="B6" s="93">
        <v>0</v>
      </c>
      <c r="C6" s="93">
        <v>7</v>
      </c>
      <c r="D6" s="93">
        <v>0</v>
      </c>
      <c r="E6" s="93">
        <v>7</v>
      </c>
      <c r="F6" s="93">
        <v>5</v>
      </c>
      <c r="G6" s="93">
        <v>0</v>
      </c>
      <c r="H6" s="93">
        <v>9</v>
      </c>
      <c r="I6" s="93">
        <v>0</v>
      </c>
      <c r="J6" s="93">
        <v>0</v>
      </c>
      <c r="K6" s="93">
        <f>+B6+C6+D6+E6+F6+G6+H6+I6+J6</f>
        <v>28</v>
      </c>
    </row>
    <row r="7" spans="1:11" ht="18" customHeight="1">
      <c r="A7" s="86" t="s">
        <v>112</v>
      </c>
      <c r="B7" s="94">
        <v>0</v>
      </c>
      <c r="C7" s="95">
        <v>1</v>
      </c>
      <c r="D7" s="95">
        <v>0</v>
      </c>
      <c r="E7" s="95">
        <v>5</v>
      </c>
      <c r="F7" s="95">
        <v>1</v>
      </c>
      <c r="G7" s="95">
        <v>0</v>
      </c>
      <c r="H7" s="95">
        <v>8</v>
      </c>
      <c r="I7" s="95">
        <v>0</v>
      </c>
      <c r="J7" s="95">
        <v>0</v>
      </c>
      <c r="K7" s="95">
        <f aca="true" t="shared" si="0" ref="K7:K23">+B7+C7+D7+E7+F7+G7+H7+I7+J7</f>
        <v>15</v>
      </c>
    </row>
    <row r="8" spans="1:11" ht="18" customHeight="1">
      <c r="A8" s="83" t="s">
        <v>113</v>
      </c>
      <c r="B8" s="93">
        <v>81.66666666666667</v>
      </c>
      <c r="C8" s="93">
        <v>211.66666666666669</v>
      </c>
      <c r="D8" s="93">
        <v>23.666666666666668</v>
      </c>
      <c r="E8" s="93">
        <v>64</v>
      </c>
      <c r="F8" s="93">
        <v>35</v>
      </c>
      <c r="G8" s="93">
        <v>9.666666666666668</v>
      </c>
      <c r="H8" s="93">
        <v>436.6666666666666</v>
      </c>
      <c r="I8" s="93">
        <v>67.33333333333333</v>
      </c>
      <c r="J8" s="93">
        <v>1</v>
      </c>
      <c r="K8" s="93">
        <f t="shared" si="0"/>
        <v>930.6666666666666</v>
      </c>
    </row>
    <row r="9" spans="1:11" ht="18" customHeight="1">
      <c r="A9" s="86" t="s">
        <v>114</v>
      </c>
      <c r="B9" s="94">
        <v>0</v>
      </c>
      <c r="C9" s="95">
        <v>4</v>
      </c>
      <c r="D9" s="95">
        <v>0</v>
      </c>
      <c r="E9" s="95">
        <v>1</v>
      </c>
      <c r="F9" s="95">
        <v>2</v>
      </c>
      <c r="G9" s="95">
        <v>0</v>
      </c>
      <c r="H9" s="95">
        <v>8</v>
      </c>
      <c r="I9" s="95">
        <v>0</v>
      </c>
      <c r="J9" s="95">
        <v>0</v>
      </c>
      <c r="K9" s="95">
        <f t="shared" si="0"/>
        <v>15</v>
      </c>
    </row>
    <row r="10" spans="1:11" ht="18" customHeight="1">
      <c r="A10" s="83" t="s">
        <v>115</v>
      </c>
      <c r="B10" s="93">
        <v>2</v>
      </c>
      <c r="C10" s="93">
        <v>4</v>
      </c>
      <c r="D10" s="93">
        <v>1</v>
      </c>
      <c r="E10" s="93">
        <v>6</v>
      </c>
      <c r="F10" s="93">
        <v>4</v>
      </c>
      <c r="G10" s="93">
        <v>0</v>
      </c>
      <c r="H10" s="93">
        <v>15</v>
      </c>
      <c r="I10" s="93">
        <v>1</v>
      </c>
      <c r="J10" s="93">
        <v>0</v>
      </c>
      <c r="K10" s="93">
        <f t="shared" si="0"/>
        <v>33</v>
      </c>
    </row>
    <row r="11" spans="1:11" ht="18" customHeight="1">
      <c r="A11" s="86" t="s">
        <v>116</v>
      </c>
      <c r="B11" s="94">
        <v>14</v>
      </c>
      <c r="C11" s="95">
        <v>39</v>
      </c>
      <c r="D11" s="95">
        <v>5</v>
      </c>
      <c r="E11" s="95">
        <v>70.66666666666666</v>
      </c>
      <c r="F11" s="95">
        <v>37.333333333333336</v>
      </c>
      <c r="G11" s="95">
        <v>1</v>
      </c>
      <c r="H11" s="95">
        <v>220</v>
      </c>
      <c r="I11" s="95">
        <v>4.333333333333333</v>
      </c>
      <c r="J11" s="95">
        <v>0</v>
      </c>
      <c r="K11" s="95">
        <f t="shared" si="0"/>
        <v>391.3333333333333</v>
      </c>
    </row>
    <row r="12" spans="1:11" ht="18" customHeight="1">
      <c r="A12" s="83" t="s">
        <v>117</v>
      </c>
      <c r="B12" s="93">
        <v>531</v>
      </c>
      <c r="C12" s="93">
        <v>987.3333333333333</v>
      </c>
      <c r="D12" s="93">
        <v>61.66666666666666</v>
      </c>
      <c r="E12" s="93">
        <v>426.8333333333333</v>
      </c>
      <c r="F12" s="93">
        <v>156.66666666666666</v>
      </c>
      <c r="G12" s="93">
        <v>20</v>
      </c>
      <c r="H12" s="93">
        <v>1925.9999999999993</v>
      </c>
      <c r="I12" s="93">
        <v>418.33333333333337</v>
      </c>
      <c r="J12" s="93">
        <v>102.83333333333334</v>
      </c>
      <c r="K12" s="93">
        <f t="shared" si="0"/>
        <v>4630.666666666665</v>
      </c>
    </row>
    <row r="13" spans="1:11" ht="18" customHeight="1">
      <c r="A13" s="86" t="s">
        <v>118</v>
      </c>
      <c r="B13" s="94">
        <v>2</v>
      </c>
      <c r="C13" s="95">
        <v>50</v>
      </c>
      <c r="D13" s="95">
        <v>2</v>
      </c>
      <c r="E13" s="95">
        <v>42.666666666666664</v>
      </c>
      <c r="F13" s="95">
        <v>20.333333333333332</v>
      </c>
      <c r="G13" s="95">
        <v>0</v>
      </c>
      <c r="H13" s="95">
        <v>83.00000000000001</v>
      </c>
      <c r="I13" s="95">
        <v>2.333333333333333</v>
      </c>
      <c r="J13" s="95">
        <v>0</v>
      </c>
      <c r="K13" s="95">
        <f t="shared" si="0"/>
        <v>202.33333333333334</v>
      </c>
    </row>
    <row r="14" spans="1:11" ht="18" customHeight="1">
      <c r="A14" s="83" t="s">
        <v>119</v>
      </c>
      <c r="B14" s="93">
        <v>111.33333333333336</v>
      </c>
      <c r="C14" s="93">
        <v>299.0000000000001</v>
      </c>
      <c r="D14" s="93">
        <v>22.666666666666664</v>
      </c>
      <c r="E14" s="93">
        <v>207.6666666666666</v>
      </c>
      <c r="F14" s="93">
        <v>137</v>
      </c>
      <c r="G14" s="93">
        <v>93.16666666666667</v>
      </c>
      <c r="H14" s="93">
        <v>591.5000000000001</v>
      </c>
      <c r="I14" s="93">
        <v>149.66666666666669</v>
      </c>
      <c r="J14" s="93">
        <v>68.66666666666666</v>
      </c>
      <c r="K14" s="93">
        <f t="shared" si="0"/>
        <v>1680.666666666667</v>
      </c>
    </row>
    <row r="15" spans="1:11" ht="18" customHeight="1">
      <c r="A15" s="86" t="s">
        <v>120</v>
      </c>
      <c r="B15" s="94">
        <v>0</v>
      </c>
      <c r="C15" s="95">
        <v>13</v>
      </c>
      <c r="D15" s="95">
        <v>0</v>
      </c>
      <c r="E15" s="95">
        <v>8</v>
      </c>
      <c r="F15" s="95">
        <v>2</v>
      </c>
      <c r="G15" s="95">
        <v>1</v>
      </c>
      <c r="H15" s="95">
        <v>92.33333333333333</v>
      </c>
      <c r="I15" s="95">
        <v>0</v>
      </c>
      <c r="J15" s="95">
        <v>0</v>
      </c>
      <c r="K15" s="95">
        <f t="shared" si="0"/>
        <v>116.33333333333333</v>
      </c>
    </row>
    <row r="16" spans="1:11" ht="18" customHeight="1">
      <c r="A16" s="83" t="s">
        <v>121</v>
      </c>
      <c r="B16" s="93">
        <v>0</v>
      </c>
      <c r="C16" s="93">
        <v>2</v>
      </c>
      <c r="D16" s="93">
        <v>0</v>
      </c>
      <c r="E16" s="93">
        <v>7</v>
      </c>
      <c r="F16" s="93">
        <v>0</v>
      </c>
      <c r="G16" s="93">
        <v>0</v>
      </c>
      <c r="H16" s="93">
        <v>29</v>
      </c>
      <c r="I16" s="93">
        <v>0</v>
      </c>
      <c r="J16" s="93">
        <v>0</v>
      </c>
      <c r="K16" s="93">
        <f t="shared" si="0"/>
        <v>38</v>
      </c>
    </row>
    <row r="17" spans="1:11" ht="18" customHeight="1">
      <c r="A17" s="86" t="s">
        <v>122</v>
      </c>
      <c r="B17" s="94">
        <v>0</v>
      </c>
      <c r="C17" s="95">
        <v>42.333333333333336</v>
      </c>
      <c r="D17" s="95">
        <v>0</v>
      </c>
      <c r="E17" s="95">
        <v>117.66666666666666</v>
      </c>
      <c r="F17" s="95">
        <v>82</v>
      </c>
      <c r="G17" s="95">
        <v>6</v>
      </c>
      <c r="H17" s="95">
        <v>57.333333333333336</v>
      </c>
      <c r="I17" s="95">
        <v>1</v>
      </c>
      <c r="J17" s="95">
        <v>0</v>
      </c>
      <c r="K17" s="95">
        <f t="shared" si="0"/>
        <v>306.3333333333333</v>
      </c>
    </row>
    <row r="18" spans="1:11" ht="18" customHeight="1">
      <c r="A18" s="83" t="s">
        <v>123</v>
      </c>
      <c r="B18" s="93">
        <v>15</v>
      </c>
      <c r="C18" s="93">
        <v>97.66666666666666</v>
      </c>
      <c r="D18" s="93">
        <v>5.333333333333333</v>
      </c>
      <c r="E18" s="93">
        <v>61</v>
      </c>
      <c r="F18" s="93">
        <v>27</v>
      </c>
      <c r="G18" s="93">
        <v>0</v>
      </c>
      <c r="H18" s="93">
        <v>271.6666666666667</v>
      </c>
      <c r="I18" s="93">
        <v>6</v>
      </c>
      <c r="J18" s="93">
        <v>0</v>
      </c>
      <c r="K18" s="93">
        <f t="shared" si="0"/>
        <v>483.6666666666667</v>
      </c>
    </row>
    <row r="19" spans="1:11" ht="18" customHeight="1">
      <c r="A19" s="86" t="s">
        <v>124</v>
      </c>
      <c r="B19" s="94">
        <v>5</v>
      </c>
      <c r="C19" s="95">
        <v>57.666666666666664</v>
      </c>
      <c r="D19" s="95">
        <v>6.333333333333333</v>
      </c>
      <c r="E19" s="95">
        <v>85</v>
      </c>
      <c r="F19" s="95">
        <v>50.00000000000001</v>
      </c>
      <c r="G19" s="95">
        <v>5</v>
      </c>
      <c r="H19" s="95">
        <v>126.33333333333334</v>
      </c>
      <c r="I19" s="95">
        <v>7</v>
      </c>
      <c r="J19" s="95">
        <v>3.333333333333333</v>
      </c>
      <c r="K19" s="95">
        <f t="shared" si="0"/>
        <v>345.6666666666667</v>
      </c>
    </row>
    <row r="20" spans="1:11" ht="18" customHeight="1">
      <c r="A20" s="83" t="s">
        <v>125</v>
      </c>
      <c r="B20" s="93">
        <v>6</v>
      </c>
      <c r="C20" s="93">
        <v>28</v>
      </c>
      <c r="D20" s="93">
        <v>5.333333333333333</v>
      </c>
      <c r="E20" s="93">
        <v>14</v>
      </c>
      <c r="F20" s="93">
        <v>8.333333333333332</v>
      </c>
      <c r="G20" s="93">
        <v>0</v>
      </c>
      <c r="H20" s="93">
        <v>121</v>
      </c>
      <c r="I20" s="93">
        <v>7.333333333333333</v>
      </c>
      <c r="J20" s="93">
        <v>0</v>
      </c>
      <c r="K20" s="93">
        <f t="shared" si="0"/>
        <v>190.00000000000003</v>
      </c>
    </row>
    <row r="21" spans="1:11" ht="18" customHeight="1">
      <c r="A21" s="86" t="s">
        <v>126</v>
      </c>
      <c r="B21" s="94">
        <v>6</v>
      </c>
      <c r="C21" s="95">
        <v>54</v>
      </c>
      <c r="D21" s="95">
        <v>3</v>
      </c>
      <c r="E21" s="95">
        <v>17</v>
      </c>
      <c r="F21" s="95">
        <v>2</v>
      </c>
      <c r="G21" s="95">
        <v>0</v>
      </c>
      <c r="H21" s="95">
        <v>94.66666666666666</v>
      </c>
      <c r="I21" s="95">
        <v>4</v>
      </c>
      <c r="J21" s="95">
        <v>0</v>
      </c>
      <c r="K21" s="95">
        <f t="shared" si="0"/>
        <v>180.66666666666666</v>
      </c>
    </row>
    <row r="22" spans="1:11" ht="18" customHeight="1">
      <c r="A22" s="83" t="s">
        <v>127</v>
      </c>
      <c r="B22" s="93">
        <v>5</v>
      </c>
      <c r="C22" s="93">
        <v>26</v>
      </c>
      <c r="D22" s="93">
        <v>0</v>
      </c>
      <c r="E22" s="93">
        <v>40.66666666666666</v>
      </c>
      <c r="F22" s="93">
        <v>9</v>
      </c>
      <c r="G22" s="93">
        <v>0</v>
      </c>
      <c r="H22" s="93">
        <v>23</v>
      </c>
      <c r="I22" s="93">
        <v>2</v>
      </c>
      <c r="J22" s="93">
        <v>0</v>
      </c>
      <c r="K22" s="93">
        <f t="shared" si="0"/>
        <v>105.66666666666666</v>
      </c>
    </row>
    <row r="23" spans="1:11" ht="18" customHeight="1">
      <c r="A23" s="96" t="s">
        <v>128</v>
      </c>
      <c r="B23" s="97">
        <v>50.00000000000001</v>
      </c>
      <c r="C23" s="98">
        <v>147.33333333333331</v>
      </c>
      <c r="D23" s="98">
        <v>3.333333333333333</v>
      </c>
      <c r="E23" s="98">
        <v>65.66666666666667</v>
      </c>
      <c r="F23" s="98">
        <v>12</v>
      </c>
      <c r="G23" s="98">
        <v>1</v>
      </c>
      <c r="H23" s="98">
        <v>363.66666666666674</v>
      </c>
      <c r="I23" s="98">
        <v>54.33333333333333</v>
      </c>
      <c r="J23" s="98">
        <v>0</v>
      </c>
      <c r="K23" s="98">
        <f t="shared" si="0"/>
        <v>697.3333333333334</v>
      </c>
    </row>
    <row r="24" spans="1:11" ht="18" customHeight="1">
      <c r="A24" s="87" t="s">
        <v>14</v>
      </c>
      <c r="B24" s="87">
        <f aca="true" t="shared" si="1" ref="B24:K24">SUM(B6:B23)</f>
        <v>829</v>
      </c>
      <c r="C24" s="87">
        <f t="shared" si="1"/>
        <v>2071</v>
      </c>
      <c r="D24" s="87">
        <f t="shared" si="1"/>
        <v>139.33333333333334</v>
      </c>
      <c r="E24" s="87">
        <f t="shared" si="1"/>
        <v>1246.8333333333335</v>
      </c>
      <c r="F24" s="87">
        <f t="shared" si="1"/>
        <v>590.6666666666667</v>
      </c>
      <c r="G24" s="87">
        <f t="shared" si="1"/>
        <v>136.83333333333334</v>
      </c>
      <c r="H24" s="87">
        <f t="shared" si="1"/>
        <v>4476.166666666667</v>
      </c>
      <c r="I24" s="87">
        <f t="shared" si="1"/>
        <v>724.6666666666667</v>
      </c>
      <c r="J24" s="87">
        <f t="shared" si="1"/>
        <v>175.83333333333334</v>
      </c>
      <c r="K24" s="87">
        <f t="shared" si="1"/>
        <v>10390.33333333333</v>
      </c>
    </row>
    <row r="25" spans="1:11" ht="15">
      <c r="A25" s="19" t="s">
        <v>31</v>
      </c>
      <c r="B25" s="22"/>
      <c r="C25" s="22"/>
      <c r="D25" s="22"/>
      <c r="E25" s="64"/>
      <c r="F25" s="64"/>
      <c r="G25" s="64"/>
      <c r="H25" s="64"/>
      <c r="I25" s="64"/>
      <c r="J25" s="22"/>
      <c r="K25" s="22"/>
    </row>
  </sheetData>
  <sheetProtection/>
  <mergeCells count="3">
    <mergeCell ref="A4:A5"/>
    <mergeCell ref="B4:J4"/>
    <mergeCell ref="A2:K2"/>
  </mergeCells>
  <conditionalFormatting sqref="A24:K24">
    <cfRule type="duplicateValues" priority="1" dxfId="26" stopIfTrue="1">
      <formula>AND(COUNTIF($A$24:$K$24,A24)&gt;1,NOT(ISBLANK(A24)))</formula>
    </cfRule>
  </conditionalFormatting>
  <printOptions/>
  <pageMargins left="0.7086614173228347" right="0.7086614173228347" top="0.8015625" bottom="0.7480314960629921" header="0.31496062992125984" footer="0.31496062992125984"/>
  <pageSetup horizontalDpi="600" verticalDpi="600" orientation="portrait" paperSize="9" scale="56" r:id="rId2"/>
  <headerFooter>
    <oddHeader>&amp;C&amp;G</oddHead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J29"/>
  <sheetViews>
    <sheetView showGridLines="0" view="pageLayout" workbookViewId="0" topLeftCell="A1">
      <selection activeCell="F17" sqref="F17"/>
    </sheetView>
  </sheetViews>
  <sheetFormatPr defaultColWidth="9.140625" defaultRowHeight="15"/>
  <cols>
    <col min="1" max="1" width="87.7109375" style="0" customWidth="1"/>
    <col min="2" max="5" width="11.7109375" style="0" customWidth="1"/>
    <col min="6" max="6" width="13.00390625" style="0" customWidth="1"/>
    <col min="7" max="7" width="11.7109375" style="0" customWidth="1"/>
    <col min="8" max="8" width="14.8515625" style="0" customWidth="1"/>
    <col min="9" max="9" width="11.7109375" style="0" customWidth="1"/>
  </cols>
  <sheetData>
    <row r="3" spans="1:9" ht="15.75">
      <c r="A3" s="160" t="s">
        <v>151</v>
      </c>
      <c r="B3" s="160"/>
      <c r="C3" s="160"/>
      <c r="D3" s="160"/>
      <c r="E3" s="160"/>
      <c r="F3" s="160"/>
      <c r="G3" s="160"/>
      <c r="H3" s="160"/>
      <c r="I3" s="160"/>
    </row>
    <row r="4" spans="1:9" ht="15">
      <c r="A4" s="106"/>
      <c r="B4" s="106"/>
      <c r="C4" s="106"/>
      <c r="D4" s="106"/>
      <c r="E4" s="107"/>
      <c r="F4" s="107"/>
      <c r="G4" s="107"/>
      <c r="H4" s="107"/>
      <c r="I4" s="107"/>
    </row>
    <row r="5" spans="1:10" ht="20.25" customHeight="1">
      <c r="A5" s="144" t="s">
        <v>110</v>
      </c>
      <c r="B5" s="162" t="s">
        <v>178</v>
      </c>
      <c r="C5" s="154"/>
      <c r="D5" s="154"/>
      <c r="E5" s="154"/>
      <c r="F5" s="154"/>
      <c r="G5" s="154"/>
      <c r="H5" s="154"/>
      <c r="I5" s="154"/>
      <c r="J5" s="59"/>
    </row>
    <row r="6" spans="1:10" ht="24" customHeight="1">
      <c r="A6" s="144"/>
      <c r="B6" s="145" t="s">
        <v>34</v>
      </c>
      <c r="C6" s="146"/>
      <c r="D6" s="145" t="s">
        <v>35</v>
      </c>
      <c r="E6" s="146"/>
      <c r="F6" s="145" t="s">
        <v>36</v>
      </c>
      <c r="G6" s="146"/>
      <c r="H6" s="163" t="s">
        <v>37</v>
      </c>
      <c r="I6" s="163"/>
      <c r="J6" s="59"/>
    </row>
    <row r="7" spans="1:10" ht="60">
      <c r="A7" s="135"/>
      <c r="B7" s="104" t="s">
        <v>184</v>
      </c>
      <c r="C7" s="104" t="s">
        <v>150</v>
      </c>
      <c r="D7" s="104" t="s">
        <v>184</v>
      </c>
      <c r="E7" s="104" t="s">
        <v>150</v>
      </c>
      <c r="F7" s="104" t="s">
        <v>184</v>
      </c>
      <c r="G7" s="104" t="s">
        <v>150</v>
      </c>
      <c r="H7" s="104" t="s">
        <v>184</v>
      </c>
      <c r="I7" s="105" t="s">
        <v>150</v>
      </c>
      <c r="J7" s="59"/>
    </row>
    <row r="8" spans="1:10" ht="15.75">
      <c r="A8" s="8" t="s">
        <v>111</v>
      </c>
      <c r="B8" s="99">
        <v>10369.432</v>
      </c>
      <c r="C8" s="99">
        <v>17</v>
      </c>
      <c r="D8" s="99">
        <v>9590.264</v>
      </c>
      <c r="E8" s="99">
        <v>24</v>
      </c>
      <c r="F8" s="99">
        <v>343169.791</v>
      </c>
      <c r="G8" s="99">
        <v>171</v>
      </c>
      <c r="H8" s="99">
        <v>411540.069</v>
      </c>
      <c r="I8" s="123">
        <v>114</v>
      </c>
      <c r="J8" s="59"/>
    </row>
    <row r="9" spans="1:10" ht="15.75">
      <c r="A9" s="11" t="s">
        <v>112</v>
      </c>
      <c r="B9" s="100">
        <v>822.4999999999999</v>
      </c>
      <c r="C9" s="101">
        <v>6</v>
      </c>
      <c r="D9" s="100">
        <v>24270.15</v>
      </c>
      <c r="E9" s="101">
        <v>20</v>
      </c>
      <c r="F9" s="100">
        <v>410842.499</v>
      </c>
      <c r="G9" s="101">
        <v>121</v>
      </c>
      <c r="H9" s="100">
        <v>0</v>
      </c>
      <c r="I9" s="124"/>
      <c r="J9" s="59"/>
    </row>
    <row r="10" spans="1:10" ht="15.75">
      <c r="A10" s="8" t="s">
        <v>113</v>
      </c>
      <c r="B10" s="102">
        <v>816746.163</v>
      </c>
      <c r="C10" s="102">
        <v>1508.3333333333335</v>
      </c>
      <c r="D10" s="102">
        <v>549126.7590000001</v>
      </c>
      <c r="E10" s="102">
        <v>669.9999999999999</v>
      </c>
      <c r="F10" s="102">
        <v>4128612.1013733363</v>
      </c>
      <c r="G10" s="102">
        <v>2299.9999999999995</v>
      </c>
      <c r="H10" s="102">
        <v>21724877.26326667</v>
      </c>
      <c r="I10" s="125">
        <v>5375.333333333335</v>
      </c>
      <c r="J10" s="59"/>
    </row>
    <row r="11" spans="1:10" ht="15.75">
      <c r="A11" s="11" t="s">
        <v>114</v>
      </c>
      <c r="B11" s="101">
        <v>4626.703</v>
      </c>
      <c r="C11" s="101">
        <v>9</v>
      </c>
      <c r="D11" s="101">
        <v>5956.119</v>
      </c>
      <c r="E11" s="101">
        <v>3</v>
      </c>
      <c r="F11" s="101">
        <v>272087.945</v>
      </c>
      <c r="G11" s="101">
        <v>57</v>
      </c>
      <c r="H11" s="101">
        <v>12435919</v>
      </c>
      <c r="I11" s="124">
        <v>970</v>
      </c>
      <c r="J11" s="59"/>
    </row>
    <row r="12" spans="1:10" ht="15.75">
      <c r="A12" s="8" t="s">
        <v>115</v>
      </c>
      <c r="B12" s="102">
        <v>19967.285</v>
      </c>
      <c r="C12" s="102">
        <v>35</v>
      </c>
      <c r="D12" s="102">
        <v>33083.994</v>
      </c>
      <c r="E12" s="102">
        <v>20</v>
      </c>
      <c r="F12" s="102">
        <v>375113.91933</v>
      </c>
      <c r="G12" s="102">
        <v>92</v>
      </c>
      <c r="H12" s="102">
        <v>1882070.5370000002</v>
      </c>
      <c r="I12" s="125">
        <v>384</v>
      </c>
      <c r="J12" s="59"/>
    </row>
    <row r="13" spans="1:10" ht="15.75">
      <c r="A13" s="11" t="s">
        <v>116</v>
      </c>
      <c r="B13" s="101">
        <v>201753.04966666666</v>
      </c>
      <c r="C13" s="101">
        <v>365</v>
      </c>
      <c r="D13" s="101">
        <v>306937.91866666666</v>
      </c>
      <c r="E13" s="101">
        <v>306.3333333333333</v>
      </c>
      <c r="F13" s="101">
        <v>4073059.9050000003</v>
      </c>
      <c r="G13" s="101">
        <v>1334.3333333333335</v>
      </c>
      <c r="H13" s="101">
        <v>18629719.712999996</v>
      </c>
      <c r="I13" s="124">
        <v>2415.9999999999995</v>
      </c>
      <c r="J13" s="59"/>
    </row>
    <row r="14" spans="1:10" ht="15.75">
      <c r="A14" s="8" t="s">
        <v>117</v>
      </c>
      <c r="B14" s="102">
        <v>4010252.1657857196</v>
      </c>
      <c r="C14" s="102">
        <v>6233.011904761903</v>
      </c>
      <c r="D14" s="102">
        <v>2748254.2309523798</v>
      </c>
      <c r="E14" s="102">
        <v>1668.0476190476197</v>
      </c>
      <c r="F14" s="102">
        <v>19914621.32318335</v>
      </c>
      <c r="G14" s="102">
        <v>3830.33333333333</v>
      </c>
      <c r="H14" s="102">
        <v>100669911.75693001</v>
      </c>
      <c r="I14" s="125">
        <v>4387.333333333332</v>
      </c>
      <c r="J14" s="59"/>
    </row>
    <row r="15" spans="1:10" ht="15.75">
      <c r="A15" s="11" t="s">
        <v>118</v>
      </c>
      <c r="B15" s="101">
        <v>146636.78766666667</v>
      </c>
      <c r="C15" s="101">
        <v>203.00000000000006</v>
      </c>
      <c r="D15" s="101">
        <v>214582.19766666667</v>
      </c>
      <c r="E15" s="101">
        <v>169.66666666666666</v>
      </c>
      <c r="F15" s="101">
        <v>2184649.6390000004</v>
      </c>
      <c r="G15" s="101">
        <v>854</v>
      </c>
      <c r="H15" s="101">
        <v>21822234.809000004</v>
      </c>
      <c r="I15" s="124">
        <v>4088.0000000000005</v>
      </c>
      <c r="J15" s="59"/>
    </row>
    <row r="16" spans="1:10" ht="15.75">
      <c r="A16" s="8" t="s">
        <v>119</v>
      </c>
      <c r="B16" s="102">
        <v>1373511.0688333334</v>
      </c>
      <c r="C16" s="102">
        <v>2440.6666666666665</v>
      </c>
      <c r="D16" s="102">
        <v>967018.6130000004</v>
      </c>
      <c r="E16" s="102">
        <v>1257.3333333333328</v>
      </c>
      <c r="F16" s="102">
        <v>3881748.976666668</v>
      </c>
      <c r="G16" s="102">
        <v>2562.666666666667</v>
      </c>
      <c r="H16" s="102">
        <v>27777276.804000005</v>
      </c>
      <c r="I16" s="125">
        <v>9139</v>
      </c>
      <c r="J16" s="59"/>
    </row>
    <row r="17" spans="1:10" ht="15.75">
      <c r="A17" s="11" t="s">
        <v>120</v>
      </c>
      <c r="B17" s="101">
        <v>80284.67566666666</v>
      </c>
      <c r="C17" s="101">
        <v>127.66666666666669</v>
      </c>
      <c r="D17" s="101">
        <v>95778.99566666665</v>
      </c>
      <c r="E17" s="101">
        <v>105.33333333333334</v>
      </c>
      <c r="F17" s="101">
        <v>542422.632</v>
      </c>
      <c r="G17" s="101">
        <v>306</v>
      </c>
      <c r="H17" s="101">
        <v>9192159.329</v>
      </c>
      <c r="I17" s="124">
        <v>1550</v>
      </c>
      <c r="J17" s="59"/>
    </row>
    <row r="18" spans="1:10" ht="15.75">
      <c r="A18" s="8" t="s">
        <v>121</v>
      </c>
      <c r="B18" s="102">
        <v>1919.19</v>
      </c>
      <c r="C18" s="102">
        <v>38</v>
      </c>
      <c r="D18" s="102">
        <v>6133.375</v>
      </c>
      <c r="E18" s="102">
        <v>20</v>
      </c>
      <c r="F18" s="102">
        <v>214004.711</v>
      </c>
      <c r="G18" s="102">
        <v>50</v>
      </c>
      <c r="H18" s="102">
        <v>16068732.141</v>
      </c>
      <c r="I18" s="125">
        <v>1526.9999999999998</v>
      </c>
      <c r="J18" s="59"/>
    </row>
    <row r="19" spans="1:10" ht="15.75">
      <c r="A19" s="11" t="s">
        <v>122</v>
      </c>
      <c r="B19" s="101">
        <v>176052.607</v>
      </c>
      <c r="C19" s="101">
        <v>408.66666666666686</v>
      </c>
      <c r="D19" s="101">
        <v>153888.46166666667</v>
      </c>
      <c r="E19" s="101">
        <v>100.33333333333333</v>
      </c>
      <c r="F19" s="101">
        <v>619478.961</v>
      </c>
      <c r="G19" s="101">
        <v>233</v>
      </c>
      <c r="H19" s="101">
        <v>885182.16</v>
      </c>
      <c r="I19" s="124">
        <v>44</v>
      </c>
      <c r="J19" s="59"/>
    </row>
    <row r="20" spans="1:10" ht="15.75">
      <c r="A20" s="8" t="s">
        <v>123</v>
      </c>
      <c r="B20" s="102">
        <v>364983.63199999987</v>
      </c>
      <c r="C20" s="102">
        <v>730.9999999999999</v>
      </c>
      <c r="D20" s="102">
        <v>433749.6480000001</v>
      </c>
      <c r="E20" s="102">
        <v>359.9999999999999</v>
      </c>
      <c r="F20" s="102">
        <v>1690873.1499999997</v>
      </c>
      <c r="G20" s="102">
        <v>458.99999999999994</v>
      </c>
      <c r="H20" s="102">
        <v>0</v>
      </c>
      <c r="I20" s="125">
        <v>64</v>
      </c>
      <c r="J20" s="59"/>
    </row>
    <row r="21" spans="1:10" ht="15.75">
      <c r="A21" s="11" t="s">
        <v>124</v>
      </c>
      <c r="B21" s="101">
        <v>281294.635</v>
      </c>
      <c r="C21" s="101">
        <v>442</v>
      </c>
      <c r="D21" s="101">
        <v>270909.56666666665</v>
      </c>
      <c r="E21" s="101">
        <v>216.99999999999991</v>
      </c>
      <c r="F21" s="101">
        <v>2123743.828</v>
      </c>
      <c r="G21" s="101">
        <v>912.6666666666662</v>
      </c>
      <c r="H21" s="101">
        <v>6835088.636999999</v>
      </c>
      <c r="I21" s="124">
        <v>4966</v>
      </c>
      <c r="J21" s="59"/>
    </row>
    <row r="22" spans="1:10" ht="15.75">
      <c r="A22" s="8" t="s">
        <v>125</v>
      </c>
      <c r="B22" s="102">
        <v>168431.38699999993</v>
      </c>
      <c r="C22" s="102">
        <v>386.6666666666665</v>
      </c>
      <c r="D22" s="102">
        <v>128119.65866666664</v>
      </c>
      <c r="E22" s="102">
        <v>275.6666666666667</v>
      </c>
      <c r="F22" s="102">
        <v>315406.886</v>
      </c>
      <c r="G22" s="102">
        <v>402.9999999999999</v>
      </c>
      <c r="H22" s="102">
        <v>689816.655</v>
      </c>
      <c r="I22" s="125">
        <v>603</v>
      </c>
      <c r="J22" s="59"/>
    </row>
    <row r="23" spans="1:10" ht="15.75">
      <c r="A23" s="11" t="s">
        <v>126</v>
      </c>
      <c r="B23" s="101">
        <v>178698.303</v>
      </c>
      <c r="C23" s="101">
        <v>273.0000000000001</v>
      </c>
      <c r="D23" s="101">
        <v>201480.122</v>
      </c>
      <c r="E23" s="101">
        <v>163</v>
      </c>
      <c r="F23" s="101">
        <v>991042.9520000002</v>
      </c>
      <c r="G23" s="101">
        <v>370.3333333333332</v>
      </c>
      <c r="H23" s="101">
        <v>0</v>
      </c>
      <c r="I23" s="124"/>
      <c r="J23" s="59"/>
    </row>
    <row r="24" spans="1:10" ht="15.75">
      <c r="A24" s="8" t="s">
        <v>127</v>
      </c>
      <c r="B24" s="102">
        <v>75513.51399999998</v>
      </c>
      <c r="C24" s="102">
        <v>175</v>
      </c>
      <c r="D24" s="102">
        <v>121795.79533333334</v>
      </c>
      <c r="E24" s="102">
        <v>116.33333333333333</v>
      </c>
      <c r="F24" s="102">
        <v>367083.0729999999</v>
      </c>
      <c r="G24" s="102">
        <v>180</v>
      </c>
      <c r="H24" s="102">
        <v>397642.978</v>
      </c>
      <c r="I24" s="125">
        <v>223</v>
      </c>
      <c r="J24" s="59"/>
    </row>
    <row r="25" spans="1:10" ht="15.75">
      <c r="A25" s="52" t="s">
        <v>128</v>
      </c>
      <c r="B25" s="101">
        <v>608908.1433333333</v>
      </c>
      <c r="C25" s="101">
        <v>1597.666666666667</v>
      </c>
      <c r="D25" s="101">
        <v>75262.92966666666</v>
      </c>
      <c r="E25" s="101">
        <v>108.33333333333331</v>
      </c>
      <c r="F25" s="101">
        <v>199399.415</v>
      </c>
      <c r="G25" s="101">
        <v>128</v>
      </c>
      <c r="H25" s="101">
        <v>171951.79</v>
      </c>
      <c r="I25" s="124">
        <v>48</v>
      </c>
      <c r="J25" s="59"/>
    </row>
    <row r="26" spans="1:10" ht="15.75">
      <c r="A26" s="87" t="s">
        <v>14</v>
      </c>
      <c r="B26" s="103">
        <f>SUM(B8:B25)</f>
        <v>8520771.241952388</v>
      </c>
      <c r="C26" s="103">
        <f aca="true" t="shared" si="0" ref="C26:I26">SUM(C8:C25)</f>
        <v>14996.678571428569</v>
      </c>
      <c r="D26" s="103">
        <f t="shared" si="0"/>
        <v>6345938.79895238</v>
      </c>
      <c r="E26" s="103">
        <f t="shared" si="0"/>
        <v>5604.380952380951</v>
      </c>
      <c r="F26" s="103">
        <f t="shared" si="0"/>
        <v>42647361.70755336</v>
      </c>
      <c r="G26" s="103">
        <f t="shared" si="0"/>
        <v>14364.333333333328</v>
      </c>
      <c r="H26" s="103">
        <f t="shared" si="0"/>
        <v>239594123.64219669</v>
      </c>
      <c r="I26" s="126">
        <f t="shared" si="0"/>
        <v>35898.66666666667</v>
      </c>
      <c r="J26" s="59"/>
    </row>
    <row r="27" spans="1:9" ht="15">
      <c r="A27" s="19" t="s">
        <v>31</v>
      </c>
      <c r="B27" s="22"/>
      <c r="C27" s="22"/>
      <c r="D27" s="22"/>
      <c r="E27" s="64"/>
      <c r="F27" s="64"/>
      <c r="G27" s="64"/>
      <c r="H27" s="64"/>
      <c r="I27" s="64"/>
    </row>
    <row r="29" spans="2:3" ht="15">
      <c r="B29" s="41"/>
      <c r="C29" s="41"/>
    </row>
  </sheetData>
  <sheetProtection/>
  <mergeCells count="7">
    <mergeCell ref="A3:I3"/>
    <mergeCell ref="A5:A7"/>
    <mergeCell ref="B5:I5"/>
    <mergeCell ref="B6:C6"/>
    <mergeCell ref="D6:E6"/>
    <mergeCell ref="F6:G6"/>
    <mergeCell ref="H6:I6"/>
  </mergeCells>
  <conditionalFormatting sqref="A26">
    <cfRule type="duplicateValues" priority="2" dxfId="26" stopIfTrue="1">
      <formula>AND(COUNTIF($A$26:$A$26,A26)&gt;1,NOT(ISBLANK(A26)))</formula>
    </cfRule>
  </conditionalFormatting>
  <conditionalFormatting sqref="B26:I26">
    <cfRule type="duplicateValues" priority="1" dxfId="26" stopIfTrue="1">
      <formula>AND(COUNTIF($B$26:$I$26,B26)&gt;1,NOT(ISBLANK(B26)))</formula>
    </cfRule>
  </conditionalFormatting>
  <printOptions/>
  <pageMargins left="0.7086614173228347" right="0.7086614173228347" top="0.7480314960629921" bottom="0.7480314960629921" header="0.31496062992125984" footer="0.31496062992125984"/>
  <pageSetup orientation="portrait" paperSize="9" scale="47" r:id="rId2"/>
  <headerFooter>
    <oddHeader>&amp;C&amp;G</oddHead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F26"/>
  <sheetViews>
    <sheetView showGridLines="0" view="pageLayout" workbookViewId="0" topLeftCell="A1">
      <selection activeCell="A12" sqref="A12"/>
    </sheetView>
  </sheetViews>
  <sheetFormatPr defaultColWidth="9.140625" defaultRowHeight="15"/>
  <cols>
    <col min="1" max="1" width="87.7109375" style="0" customWidth="1"/>
    <col min="2" max="2" width="15.140625" style="0" customWidth="1"/>
    <col min="3" max="3" width="13.28125" style="0" customWidth="1"/>
    <col min="4" max="4" width="12.7109375" style="0" customWidth="1"/>
  </cols>
  <sheetData>
    <row r="3" spans="1:4" ht="15.75">
      <c r="A3" s="160" t="s">
        <v>155</v>
      </c>
      <c r="B3" s="160"/>
      <c r="C3" s="160"/>
      <c r="D3" s="160"/>
    </row>
    <row r="4" spans="1:4" ht="15">
      <c r="A4" s="106"/>
      <c r="B4" s="106"/>
      <c r="C4" s="107"/>
      <c r="D4" s="33"/>
    </row>
    <row r="5" spans="1:5" ht="20.25" customHeight="1">
      <c r="A5" s="144" t="s">
        <v>110</v>
      </c>
      <c r="B5" s="148" t="s">
        <v>26</v>
      </c>
      <c r="C5" s="151"/>
      <c r="D5" s="163" t="s">
        <v>29</v>
      </c>
      <c r="E5" s="109"/>
    </row>
    <row r="6" spans="1:4" ht="19.5" customHeight="1">
      <c r="A6" s="135"/>
      <c r="B6" s="110" t="s">
        <v>27</v>
      </c>
      <c r="C6" s="42" t="s">
        <v>28</v>
      </c>
      <c r="D6" s="161"/>
    </row>
    <row r="7" spans="1:4" ht="18" customHeight="1">
      <c r="A7" s="8" t="s">
        <v>111</v>
      </c>
      <c r="B7" s="8">
        <v>25</v>
      </c>
      <c r="C7" s="8">
        <v>3</v>
      </c>
      <c r="D7" s="8">
        <f>+B7+C7</f>
        <v>28</v>
      </c>
    </row>
    <row r="8" spans="1:4" ht="18" customHeight="1">
      <c r="A8" s="11" t="s">
        <v>112</v>
      </c>
      <c r="B8" s="108">
        <v>13</v>
      </c>
      <c r="C8" s="108">
        <v>2</v>
      </c>
      <c r="D8" s="108">
        <f aca="true" t="shared" si="0" ref="D8:D25">+B8+C8</f>
        <v>15</v>
      </c>
    </row>
    <row r="9" spans="1:6" ht="18" customHeight="1">
      <c r="A9" s="8" t="s">
        <v>113</v>
      </c>
      <c r="B9" s="8">
        <v>801.6666666666672</v>
      </c>
      <c r="C9" s="8">
        <v>129</v>
      </c>
      <c r="D9" s="8">
        <f t="shared" si="0"/>
        <v>930.6666666666672</v>
      </c>
      <c r="E9" s="121"/>
      <c r="F9" s="121"/>
    </row>
    <row r="10" spans="1:4" ht="18" customHeight="1">
      <c r="A10" s="11" t="s">
        <v>114</v>
      </c>
      <c r="B10" s="108">
        <v>11</v>
      </c>
      <c r="C10" s="108">
        <v>4</v>
      </c>
      <c r="D10" s="108">
        <f t="shared" si="0"/>
        <v>15</v>
      </c>
    </row>
    <row r="11" spans="1:4" ht="18" customHeight="1">
      <c r="A11" s="8" t="s">
        <v>115</v>
      </c>
      <c r="B11" s="8">
        <v>27</v>
      </c>
      <c r="C11" s="8">
        <v>6</v>
      </c>
      <c r="D11" s="8">
        <f t="shared" si="0"/>
        <v>33</v>
      </c>
    </row>
    <row r="12" spans="1:6" ht="18" customHeight="1">
      <c r="A12" s="11" t="s">
        <v>116</v>
      </c>
      <c r="B12" s="108">
        <v>368.3333333333334</v>
      </c>
      <c r="C12" s="108">
        <v>23</v>
      </c>
      <c r="D12" s="108">
        <f t="shared" si="0"/>
        <v>391.3333333333334</v>
      </c>
      <c r="E12" s="121"/>
      <c r="F12" s="121"/>
    </row>
    <row r="13" spans="1:6" ht="18" customHeight="1">
      <c r="A13" s="8" t="s">
        <v>117</v>
      </c>
      <c r="B13" s="8">
        <v>2645.702380952381</v>
      </c>
      <c r="C13" s="8">
        <v>1984.9642857142853</v>
      </c>
      <c r="D13" s="8">
        <f t="shared" si="0"/>
        <v>4630.666666666666</v>
      </c>
      <c r="E13" s="121"/>
      <c r="F13" s="121"/>
    </row>
    <row r="14" spans="1:4" ht="18" customHeight="1">
      <c r="A14" s="11" t="s">
        <v>118</v>
      </c>
      <c r="B14" s="108">
        <v>185</v>
      </c>
      <c r="C14" s="108">
        <v>17.333333333333336</v>
      </c>
      <c r="D14" s="108">
        <f t="shared" si="0"/>
        <v>202.33333333333334</v>
      </c>
    </row>
    <row r="15" spans="1:6" ht="18" customHeight="1">
      <c r="A15" s="8" t="s">
        <v>119</v>
      </c>
      <c r="B15" s="8">
        <v>659.0000000000002</v>
      </c>
      <c r="C15" s="8">
        <v>1021.6666666666669</v>
      </c>
      <c r="D15" s="8">
        <f t="shared" si="0"/>
        <v>1680.666666666667</v>
      </c>
      <c r="E15" s="121"/>
      <c r="F15" s="121"/>
    </row>
    <row r="16" spans="1:4" ht="18" customHeight="1">
      <c r="A16" s="11" t="s">
        <v>120</v>
      </c>
      <c r="B16" s="108">
        <v>98.33333333333333</v>
      </c>
      <c r="C16" s="108">
        <v>18</v>
      </c>
      <c r="D16" s="108">
        <f t="shared" si="0"/>
        <v>116.33333333333333</v>
      </c>
    </row>
    <row r="17" spans="1:4" ht="18" customHeight="1">
      <c r="A17" s="8" t="s">
        <v>121</v>
      </c>
      <c r="B17" s="8">
        <v>37</v>
      </c>
      <c r="C17" s="8">
        <v>1</v>
      </c>
      <c r="D17" s="8">
        <f t="shared" si="0"/>
        <v>38</v>
      </c>
    </row>
    <row r="18" spans="1:4" ht="18" customHeight="1">
      <c r="A18" s="11" t="s">
        <v>122</v>
      </c>
      <c r="B18" s="108">
        <v>245.66666666666669</v>
      </c>
      <c r="C18" s="108">
        <v>60.66666666666667</v>
      </c>
      <c r="D18" s="108">
        <f t="shared" si="0"/>
        <v>306.33333333333337</v>
      </c>
    </row>
    <row r="19" spans="1:4" ht="18" customHeight="1">
      <c r="A19" s="8" t="s">
        <v>123</v>
      </c>
      <c r="B19" s="8">
        <v>372.3333333333333</v>
      </c>
      <c r="C19" s="8">
        <v>111.33333333333333</v>
      </c>
      <c r="D19" s="8">
        <f t="shared" si="0"/>
        <v>483.66666666666663</v>
      </c>
    </row>
    <row r="20" spans="1:4" ht="18" customHeight="1">
      <c r="A20" s="11" t="s">
        <v>124</v>
      </c>
      <c r="B20" s="108">
        <v>259.00000000000006</v>
      </c>
      <c r="C20" s="108">
        <v>86.66666666666667</v>
      </c>
      <c r="D20" s="108">
        <f t="shared" si="0"/>
        <v>345.66666666666674</v>
      </c>
    </row>
    <row r="21" spans="1:6" ht="18" customHeight="1">
      <c r="A21" s="8" t="s">
        <v>125</v>
      </c>
      <c r="B21" s="8">
        <v>91.66666666666667</v>
      </c>
      <c r="C21" s="8">
        <v>98.33333333333333</v>
      </c>
      <c r="D21" s="8">
        <f t="shared" si="0"/>
        <v>190</v>
      </c>
      <c r="E21" s="121"/>
      <c r="F21" s="121"/>
    </row>
    <row r="22" spans="1:6" ht="18" customHeight="1">
      <c r="A22" s="11" t="s">
        <v>126</v>
      </c>
      <c r="B22" s="108">
        <v>74.66666666666666</v>
      </c>
      <c r="C22" s="108">
        <v>106</v>
      </c>
      <c r="D22" s="108">
        <f t="shared" si="0"/>
        <v>180.66666666666666</v>
      </c>
      <c r="E22" s="121"/>
      <c r="F22" s="121"/>
    </row>
    <row r="23" spans="1:4" ht="18" customHeight="1">
      <c r="A23" s="8" t="s">
        <v>127</v>
      </c>
      <c r="B23" s="8">
        <v>86.66666666666669</v>
      </c>
      <c r="C23" s="8">
        <v>19</v>
      </c>
      <c r="D23" s="8">
        <f t="shared" si="0"/>
        <v>105.66666666666669</v>
      </c>
    </row>
    <row r="24" spans="1:4" ht="18" customHeight="1">
      <c r="A24" s="11" t="s">
        <v>128</v>
      </c>
      <c r="B24" s="108">
        <v>465.3333333333333</v>
      </c>
      <c r="C24" s="108">
        <v>232.00000000000006</v>
      </c>
      <c r="D24" s="108">
        <f t="shared" si="0"/>
        <v>697.3333333333334</v>
      </c>
    </row>
    <row r="25" spans="1:4" ht="18" customHeight="1">
      <c r="A25" s="127" t="s">
        <v>14</v>
      </c>
      <c r="B25" s="16">
        <f>SUM(B7:B24)</f>
        <v>6466.369047619049</v>
      </c>
      <c r="C25" s="17">
        <f>SUM(C7:C24)</f>
        <v>3923.964285714286</v>
      </c>
      <c r="D25" s="16">
        <f t="shared" si="0"/>
        <v>10390.333333333334</v>
      </c>
    </row>
    <row r="26" spans="1:3" ht="15">
      <c r="A26" s="19" t="s">
        <v>38</v>
      </c>
      <c r="B26" s="22"/>
      <c r="C26" s="64"/>
    </row>
  </sheetData>
  <sheetProtection/>
  <mergeCells count="4">
    <mergeCell ref="A3:D3"/>
    <mergeCell ref="A5:A6"/>
    <mergeCell ref="B5:C5"/>
    <mergeCell ref="D5:D6"/>
  </mergeCells>
  <printOptions/>
  <pageMargins left="0.7086614173228347" right="0.7086614173228347" top="0.8723958333333334" bottom="0.7480314960629921" header="0.31496062992125984" footer="0.31496062992125984"/>
  <pageSetup orientation="portrait" paperSize="9" scale="67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6"/>
  <sheetViews>
    <sheetView showGridLines="0" view="pageLayout" workbookViewId="0" topLeftCell="A1">
      <selection activeCell="I21" sqref="I21"/>
    </sheetView>
  </sheetViews>
  <sheetFormatPr defaultColWidth="9.140625" defaultRowHeight="15"/>
  <cols>
    <col min="1" max="1" width="15.57421875" style="0" customWidth="1"/>
    <col min="4" max="4" width="10.7109375" style="0" bestFit="1" customWidth="1"/>
    <col min="10" max="10" width="15.57421875" style="0" customWidth="1"/>
  </cols>
  <sheetData>
    <row r="2" spans="1:10" ht="15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</row>
    <row r="4" spans="1:10" ht="23.25" customHeight="1">
      <c r="A4" s="134" t="s">
        <v>2</v>
      </c>
      <c r="B4" s="136" t="s">
        <v>3</v>
      </c>
      <c r="C4" s="136"/>
      <c r="D4" s="136"/>
      <c r="E4" s="136"/>
      <c r="F4" s="136"/>
      <c r="G4" s="136"/>
      <c r="H4" s="136"/>
      <c r="I4" s="137"/>
      <c r="J4" s="138" t="s">
        <v>4</v>
      </c>
    </row>
    <row r="5" spans="1:10" ht="24" customHeight="1">
      <c r="A5" s="135"/>
      <c r="B5" s="6">
        <v>2011</v>
      </c>
      <c r="C5" s="6">
        <v>2012</v>
      </c>
      <c r="D5" s="6">
        <v>2013</v>
      </c>
      <c r="E5" s="6">
        <v>2014</v>
      </c>
      <c r="F5" s="6">
        <v>2015</v>
      </c>
      <c r="G5" s="6">
        <v>2016</v>
      </c>
      <c r="H5" s="6">
        <v>2017</v>
      </c>
      <c r="I5" s="7">
        <v>2018</v>
      </c>
      <c r="J5" s="139"/>
    </row>
    <row r="6" spans="1:10" ht="18" customHeight="1">
      <c r="A6" s="8" t="s">
        <v>5</v>
      </c>
      <c r="B6" s="9">
        <v>804</v>
      </c>
      <c r="C6" s="9">
        <v>804</v>
      </c>
      <c r="D6" s="9">
        <v>756.9999999999998</v>
      </c>
      <c r="E6" s="9">
        <v>767.0000000000008</v>
      </c>
      <c r="F6" s="9">
        <v>770</v>
      </c>
      <c r="G6" s="9">
        <v>765</v>
      </c>
      <c r="H6" s="9">
        <v>764</v>
      </c>
      <c r="I6" s="9">
        <v>828.9999999999999</v>
      </c>
      <c r="J6" s="10">
        <f>+(I6/H6-1)*100</f>
        <v>8.507853403141352</v>
      </c>
    </row>
    <row r="7" spans="1:10" ht="18" customHeight="1">
      <c r="A7" s="11" t="s">
        <v>6</v>
      </c>
      <c r="B7" s="12">
        <v>1719.4083333333313</v>
      </c>
      <c r="C7" s="12">
        <v>1807</v>
      </c>
      <c r="D7" s="12">
        <v>1789.9999999999986</v>
      </c>
      <c r="E7" s="12">
        <v>1811.9999999999986</v>
      </c>
      <c r="F7" s="12">
        <v>1833.0000000000023</v>
      </c>
      <c r="G7" s="12">
        <v>1838</v>
      </c>
      <c r="H7" s="12">
        <v>1999</v>
      </c>
      <c r="I7" s="13">
        <v>2071</v>
      </c>
      <c r="J7" s="14">
        <f aca="true" t="shared" si="0" ref="J7:J14">+(I7/H7-1)*100</f>
        <v>3.601800900450236</v>
      </c>
    </row>
    <row r="8" spans="1:10" ht="18" customHeight="1">
      <c r="A8" s="8" t="s">
        <v>7</v>
      </c>
      <c r="B8" s="9">
        <v>313.31453634085216</v>
      </c>
      <c r="C8" s="9">
        <v>328</v>
      </c>
      <c r="D8" s="9">
        <v>358.8115384615384</v>
      </c>
      <c r="E8" s="9">
        <v>338.8955182072827</v>
      </c>
      <c r="F8" s="9">
        <v>353.9741062308477</v>
      </c>
      <c r="G8" s="9">
        <v>393</v>
      </c>
      <c r="H8" s="9">
        <v>284</v>
      </c>
      <c r="I8" s="9">
        <v>139.33333333333331</v>
      </c>
      <c r="J8" s="10">
        <f t="shared" si="0"/>
        <v>-50.93896713615025</v>
      </c>
    </row>
    <row r="9" spans="1:10" ht="18" customHeight="1">
      <c r="A9" s="11" t="s">
        <v>8</v>
      </c>
      <c r="B9" s="12">
        <v>932.3799999999982</v>
      </c>
      <c r="C9" s="12">
        <v>910</v>
      </c>
      <c r="D9" s="12">
        <v>913.9999999999991</v>
      </c>
      <c r="E9" s="12">
        <v>934.0000000000002</v>
      </c>
      <c r="F9" s="12">
        <v>903.0000000000005</v>
      </c>
      <c r="G9" s="12">
        <v>957</v>
      </c>
      <c r="H9" s="12">
        <v>1148</v>
      </c>
      <c r="I9" s="12">
        <v>1246.833333333334</v>
      </c>
      <c r="J9" s="14">
        <f t="shared" si="0"/>
        <v>8.609175377468103</v>
      </c>
    </row>
    <row r="10" spans="1:10" ht="18" customHeight="1">
      <c r="A10" s="8" t="s">
        <v>9</v>
      </c>
      <c r="B10" s="9">
        <v>302.55388471177935</v>
      </c>
      <c r="C10" s="9">
        <v>373</v>
      </c>
      <c r="D10" s="9">
        <v>389.2764957264958</v>
      </c>
      <c r="E10" s="9">
        <v>416.20882352941175</v>
      </c>
      <c r="F10" s="9">
        <v>350.3085518102371</v>
      </c>
      <c r="G10" s="9">
        <v>353</v>
      </c>
      <c r="H10" s="9">
        <v>599</v>
      </c>
      <c r="I10" s="9">
        <v>590.6666666666669</v>
      </c>
      <c r="J10" s="10">
        <f t="shared" si="0"/>
        <v>-1.3912075681691394</v>
      </c>
    </row>
    <row r="11" spans="1:10" ht="18" customHeight="1">
      <c r="A11" s="11" t="s">
        <v>10</v>
      </c>
      <c r="B11" s="12">
        <v>214.5241854636592</v>
      </c>
      <c r="C11" s="12">
        <v>211</v>
      </c>
      <c r="D11" s="12">
        <v>147.06153846153845</v>
      </c>
      <c r="E11" s="12">
        <v>146.26960784313735</v>
      </c>
      <c r="F11" s="12">
        <v>232.78573374191348</v>
      </c>
      <c r="G11" s="12">
        <v>220</v>
      </c>
      <c r="H11" s="12">
        <v>123</v>
      </c>
      <c r="I11" s="13">
        <v>136.83333333333334</v>
      </c>
      <c r="J11" s="14">
        <f t="shared" si="0"/>
        <v>11.246612466124661</v>
      </c>
    </row>
    <row r="12" spans="1:10" ht="18" customHeight="1">
      <c r="A12" s="8" t="s">
        <v>11</v>
      </c>
      <c r="B12" s="9">
        <v>4055.8080861132257</v>
      </c>
      <c r="C12" s="9">
        <v>4062</v>
      </c>
      <c r="D12" s="9">
        <v>3987.999999999989</v>
      </c>
      <c r="E12" s="9">
        <v>4088.00000000001</v>
      </c>
      <c r="F12" s="9">
        <v>4233.000000000039</v>
      </c>
      <c r="G12" s="9">
        <v>4244</v>
      </c>
      <c r="H12" s="9">
        <v>4379</v>
      </c>
      <c r="I12" s="9">
        <v>4476</v>
      </c>
      <c r="J12" s="10">
        <f t="shared" si="0"/>
        <v>2.2151176067595424</v>
      </c>
    </row>
    <row r="13" spans="1:10" ht="18" customHeight="1">
      <c r="A13" s="11" t="s">
        <v>12</v>
      </c>
      <c r="B13" s="12">
        <v>664.9989974937341</v>
      </c>
      <c r="C13" s="12">
        <v>553</v>
      </c>
      <c r="D13" s="12">
        <v>577.9380341880342</v>
      </c>
      <c r="E13" s="12">
        <v>572.4445378151263</v>
      </c>
      <c r="F13" s="12">
        <v>536.7210532289181</v>
      </c>
      <c r="G13" s="12">
        <v>543</v>
      </c>
      <c r="H13" s="12">
        <v>535</v>
      </c>
      <c r="I13" s="13">
        <v>724.666666666667</v>
      </c>
      <c r="J13" s="14">
        <f t="shared" si="0"/>
        <v>35.451713395638684</v>
      </c>
    </row>
    <row r="14" spans="1:10" ht="18" customHeight="1">
      <c r="A14" s="8" t="s">
        <v>13</v>
      </c>
      <c r="B14" s="9">
        <v>145.85839598997498</v>
      </c>
      <c r="C14" s="9">
        <v>129</v>
      </c>
      <c r="D14" s="9">
        <v>126.91239316239314</v>
      </c>
      <c r="E14" s="9">
        <v>110.18151260504199</v>
      </c>
      <c r="F14" s="9">
        <v>144.2105549880831</v>
      </c>
      <c r="G14" s="9">
        <v>130</v>
      </c>
      <c r="H14" s="9">
        <v>101</v>
      </c>
      <c r="I14" s="9">
        <v>175.83333333333337</v>
      </c>
      <c r="J14" s="10">
        <f t="shared" si="0"/>
        <v>74.09240924092413</v>
      </c>
    </row>
    <row r="15" spans="1:10" ht="18" customHeight="1">
      <c r="A15" s="15" t="s">
        <v>14</v>
      </c>
      <c r="B15" s="16">
        <v>8956.769496369636</v>
      </c>
      <c r="C15" s="16">
        <f>SUM(C6:C14)</f>
        <v>9177</v>
      </c>
      <c r="D15" s="16">
        <v>9048.999999999987</v>
      </c>
      <c r="E15" s="16">
        <v>9185.00000000001</v>
      </c>
      <c r="F15" s="16">
        <v>9357.00000000004</v>
      </c>
      <c r="G15" s="16">
        <v>9442</v>
      </c>
      <c r="H15" s="16">
        <f>SUM(H6:H14)</f>
        <v>9932</v>
      </c>
      <c r="I15" s="17">
        <f>SUM(I6:I14)</f>
        <v>10390.16666666667</v>
      </c>
      <c r="J15" s="18">
        <f>+(I15/H15-1)*100</f>
        <v>4.613035306752611</v>
      </c>
    </row>
    <row r="16" spans="1:10" ht="15">
      <c r="A16" s="19" t="s">
        <v>15</v>
      </c>
      <c r="B16" s="20"/>
      <c r="C16" s="20"/>
      <c r="D16" s="21"/>
      <c r="E16" s="21"/>
      <c r="F16" s="21"/>
      <c r="G16" s="22"/>
      <c r="H16" s="22"/>
      <c r="I16" s="21"/>
      <c r="J16" s="21"/>
    </row>
  </sheetData>
  <sheetProtection/>
  <mergeCells count="4">
    <mergeCell ref="A4:A5"/>
    <mergeCell ref="B4:I4"/>
    <mergeCell ref="J4:J5"/>
    <mergeCell ref="A2:J2"/>
  </mergeCells>
  <conditionalFormatting sqref="A15">
    <cfRule type="duplicateValues" priority="1" dxfId="26" stopIfTrue="1">
      <formula>AND(COUNTIF($A$15:$A$15,A15)&gt;1,NOT(ISBLANK(A15)))</formula>
    </cfRule>
  </conditionalFormatting>
  <printOptions/>
  <pageMargins left="0.7086614173228347" right="0.7086614173228347" top="0.9054166666666666" bottom="0.7480314960629921" header="0.31496062992125984" footer="0.31496062992125984"/>
  <pageSetup horizontalDpi="600" verticalDpi="600" orientation="portrait" paperSize="9" scale="82" r:id="rId2"/>
  <headerFooter>
    <oddHeader>&amp;C&amp;G</oddHeader>
  </headerFooter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3:I17"/>
  <sheetViews>
    <sheetView showGridLines="0" view="pageLayout" workbookViewId="0" topLeftCell="A1">
      <selection activeCell="C14" sqref="C14"/>
    </sheetView>
  </sheetViews>
  <sheetFormatPr defaultColWidth="9.140625" defaultRowHeight="15"/>
  <cols>
    <col min="1" max="1" width="25.57421875" style="0" customWidth="1"/>
    <col min="2" max="7" width="10.421875" style="0" customWidth="1"/>
  </cols>
  <sheetData>
    <row r="3" spans="1:7" ht="15">
      <c r="A3" s="49" t="s">
        <v>159</v>
      </c>
      <c r="B3" s="49"/>
      <c r="C3" s="49"/>
      <c r="D3" s="49"/>
      <c r="E3" s="49"/>
      <c r="F3" s="49"/>
      <c r="G3" s="49"/>
    </row>
    <row r="5" spans="1:8" ht="21.75" customHeight="1">
      <c r="A5" s="134" t="s">
        <v>2</v>
      </c>
      <c r="B5" s="136" t="s">
        <v>158</v>
      </c>
      <c r="C5" s="136"/>
      <c r="D5" s="136"/>
      <c r="E5" s="136"/>
      <c r="F5" s="136"/>
      <c r="G5" s="136"/>
      <c r="H5" s="59"/>
    </row>
    <row r="6" spans="1:8" ht="19.5" customHeight="1">
      <c r="A6" s="135"/>
      <c r="B6" s="6">
        <v>2013</v>
      </c>
      <c r="C6" s="6">
        <v>2014</v>
      </c>
      <c r="D6" s="6">
        <v>2015</v>
      </c>
      <c r="E6" s="6">
        <v>2016</v>
      </c>
      <c r="F6" s="6">
        <v>2017</v>
      </c>
      <c r="G6" s="6">
        <v>2018</v>
      </c>
      <c r="H6" s="59"/>
    </row>
    <row r="7" spans="1:9" ht="18" customHeight="1">
      <c r="A7" s="8" t="s">
        <v>5</v>
      </c>
      <c r="B7" s="9">
        <v>1864.5950909671951</v>
      </c>
      <c r="C7" s="9">
        <v>2034.4492691732423</v>
      </c>
      <c r="D7" s="9">
        <v>2093.2355936637464</v>
      </c>
      <c r="E7" s="9">
        <v>2097.9424057084607</v>
      </c>
      <c r="F7" s="9">
        <v>1583.2058190675002</v>
      </c>
      <c r="G7" s="9">
        <v>1561.3597334705696</v>
      </c>
      <c r="I7" s="120"/>
    </row>
    <row r="8" spans="1:9" ht="18" customHeight="1">
      <c r="A8" s="11" t="s">
        <v>6</v>
      </c>
      <c r="B8" s="12">
        <v>5622.807072670268</v>
      </c>
      <c r="C8" s="12">
        <v>5833.191199402937</v>
      </c>
      <c r="D8" s="12">
        <v>5739.478219379855</v>
      </c>
      <c r="E8" s="12">
        <v>5427.054187192119</v>
      </c>
      <c r="F8" s="12">
        <v>4733.461075511598</v>
      </c>
      <c r="G8" s="13">
        <v>5176.912384068176</v>
      </c>
      <c r="I8" s="120"/>
    </row>
    <row r="9" spans="1:9" ht="18" customHeight="1">
      <c r="A9" s="8" t="s">
        <v>7</v>
      </c>
      <c r="B9" s="9">
        <v>1529.8331482109866</v>
      </c>
      <c r="C9" s="9">
        <v>1490.5761762870832</v>
      </c>
      <c r="D9" s="9">
        <v>1186.0259955230454</v>
      </c>
      <c r="E9" s="9">
        <v>1159.8864728204835</v>
      </c>
      <c r="F9" s="9">
        <v>1152.3381696230592</v>
      </c>
      <c r="G9" s="9">
        <v>1995.339264972711</v>
      </c>
      <c r="I9" s="120"/>
    </row>
    <row r="10" spans="1:9" ht="18" customHeight="1">
      <c r="A10" s="11" t="s">
        <v>8</v>
      </c>
      <c r="B10" s="12">
        <v>5738.031803080787</v>
      </c>
      <c r="C10" s="12">
        <v>4336.286833866319</v>
      </c>
      <c r="D10" s="12">
        <v>5493.677474060194</v>
      </c>
      <c r="E10" s="12">
        <v>5579.8335487205995</v>
      </c>
      <c r="F10" s="12">
        <v>4572.09290749245</v>
      </c>
      <c r="G10" s="13">
        <v>4289.153404670558</v>
      </c>
      <c r="I10" s="120"/>
    </row>
    <row r="11" spans="1:9" ht="18" customHeight="1">
      <c r="A11" s="8" t="s">
        <v>9</v>
      </c>
      <c r="B11" s="9">
        <v>3071.32991747089</v>
      </c>
      <c r="C11" s="9">
        <v>2456.795581537852</v>
      </c>
      <c r="D11" s="9">
        <v>2109.8106789804733</v>
      </c>
      <c r="E11" s="9">
        <v>1973.4004205467106</v>
      </c>
      <c r="F11" s="9">
        <v>1713.38813613726</v>
      </c>
      <c r="G11" s="9">
        <v>3133.8788559856885</v>
      </c>
      <c r="I11" s="120"/>
    </row>
    <row r="12" spans="1:9" ht="18" customHeight="1">
      <c r="A12" s="11" t="s">
        <v>10</v>
      </c>
      <c r="B12" s="12">
        <v>1514.2868449557586</v>
      </c>
      <c r="C12" s="12">
        <v>1124.2168116144871</v>
      </c>
      <c r="D12" s="12">
        <v>984.2018865220218</v>
      </c>
      <c r="E12" s="12">
        <v>1225.1142857142856</v>
      </c>
      <c r="F12" s="12">
        <v>1066.459253968254</v>
      </c>
      <c r="G12" s="12">
        <v>1267.014092941998</v>
      </c>
      <c r="I12" s="120"/>
    </row>
    <row r="13" spans="1:9" ht="18" customHeight="1">
      <c r="A13" s="8" t="s">
        <v>11</v>
      </c>
      <c r="B13" s="9">
        <v>5120.161842246148</v>
      </c>
      <c r="C13" s="9">
        <v>5066.233728957331</v>
      </c>
      <c r="D13" s="9">
        <v>4937.549995838523</v>
      </c>
      <c r="E13" s="9">
        <v>4847.035779436153</v>
      </c>
      <c r="F13" s="9">
        <v>3944.1677397438716</v>
      </c>
      <c r="G13" s="9">
        <v>4243.254604472376</v>
      </c>
      <c r="I13" s="120"/>
    </row>
    <row r="14" spans="1:9" ht="18" customHeight="1">
      <c r="A14" s="11" t="s">
        <v>12</v>
      </c>
      <c r="B14" s="12">
        <v>1460.8272419347497</v>
      </c>
      <c r="C14" s="12">
        <v>1542.8114090998383</v>
      </c>
      <c r="D14" s="12">
        <v>1439.5138897356057</v>
      </c>
      <c r="E14" s="12">
        <v>1524.38946528332</v>
      </c>
      <c r="F14" s="12">
        <v>1224.9196418307622</v>
      </c>
      <c r="G14" s="12">
        <v>1502.6994096952683</v>
      </c>
      <c r="I14" s="120"/>
    </row>
    <row r="15" spans="1:9" ht="18" customHeight="1">
      <c r="A15" s="8" t="s">
        <v>13</v>
      </c>
      <c r="B15" s="9">
        <v>1414.316572127459</v>
      </c>
      <c r="C15" s="9">
        <v>1454.6950076856165</v>
      </c>
      <c r="D15" s="9">
        <v>2153.2924840836104</v>
      </c>
      <c r="E15" s="9">
        <v>1807.3543307086613</v>
      </c>
      <c r="F15" s="9">
        <v>1116.9977228915666</v>
      </c>
      <c r="G15" s="9">
        <v>1232.9417306680696</v>
      </c>
      <c r="I15" s="120"/>
    </row>
    <row r="16" spans="1:9" ht="18" customHeight="1">
      <c r="A16" s="118" t="s">
        <v>14</v>
      </c>
      <c r="B16" s="16">
        <v>4955.337541441551</v>
      </c>
      <c r="C16" s="16">
        <v>4697.937513944598</v>
      </c>
      <c r="D16" s="16">
        <v>4765.946275910966</v>
      </c>
      <c r="E16" s="16">
        <v>4691.82038871641</v>
      </c>
      <c r="F16" s="16">
        <v>3842.7374264353057</v>
      </c>
      <c r="G16" s="16">
        <v>4192.64994677352</v>
      </c>
      <c r="I16" s="119"/>
    </row>
    <row r="17" ht="15">
      <c r="A17" s="19" t="s">
        <v>91</v>
      </c>
    </row>
  </sheetData>
  <sheetProtection/>
  <mergeCells count="2">
    <mergeCell ref="A5:A6"/>
    <mergeCell ref="B5:G5"/>
  </mergeCells>
  <printOptions/>
  <pageMargins left="0.7086614173228347" right="0.7086614173228347" top="0.886875" bottom="0.7480314960629921" header="0.31496062992125984" footer="0.31496062992125984"/>
  <pageSetup horizontalDpi="600" verticalDpi="600" orientation="portrait" paperSize="9" scale="99" r:id="rId2"/>
  <headerFooter>
    <oddHeader>&amp;C&amp;G</oddHead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G17"/>
  <sheetViews>
    <sheetView showGridLines="0" view="pageLayout" workbookViewId="0" topLeftCell="A1">
      <selection activeCell="F26" sqref="F26"/>
    </sheetView>
  </sheetViews>
  <sheetFormatPr defaultColWidth="9.140625" defaultRowHeight="15"/>
  <cols>
    <col min="1" max="1" width="26.421875" style="0" customWidth="1"/>
    <col min="2" max="7" width="9.8515625" style="0" customWidth="1"/>
  </cols>
  <sheetData>
    <row r="3" ht="15">
      <c r="A3" s="1" t="s">
        <v>163</v>
      </c>
    </row>
    <row r="5" spans="1:7" ht="18" customHeight="1">
      <c r="A5" s="134" t="s">
        <v>2</v>
      </c>
      <c r="B5" s="136" t="s">
        <v>162</v>
      </c>
      <c r="C5" s="136"/>
      <c r="D5" s="136"/>
      <c r="E5" s="136"/>
      <c r="F5" s="136"/>
      <c r="G5" s="137"/>
    </row>
    <row r="6" spans="1:7" ht="18" customHeight="1">
      <c r="A6" s="135"/>
      <c r="B6" s="6">
        <v>2013</v>
      </c>
      <c r="C6" s="6">
        <v>2014</v>
      </c>
      <c r="D6" s="6">
        <v>2015</v>
      </c>
      <c r="E6" s="6">
        <v>2016</v>
      </c>
      <c r="F6" s="6">
        <v>2017</v>
      </c>
      <c r="G6" s="7">
        <v>2018</v>
      </c>
    </row>
    <row r="7" spans="1:7" ht="18" customHeight="1">
      <c r="A7" s="8" t="s">
        <v>5</v>
      </c>
      <c r="B7" s="9">
        <v>4343.0978818854755</v>
      </c>
      <c r="C7" s="9">
        <v>4616.683557911112</v>
      </c>
      <c r="D7" s="9">
        <v>4731.349109165407</v>
      </c>
      <c r="E7" s="9">
        <v>5380.60522875817</v>
      </c>
      <c r="F7" s="9">
        <v>5955.672151832455</v>
      </c>
      <c r="G7" s="9">
        <v>5794.5154804985905</v>
      </c>
    </row>
    <row r="8" spans="1:7" ht="18" customHeight="1">
      <c r="A8" s="11" t="s">
        <v>6</v>
      </c>
      <c r="B8" s="12">
        <v>38379.77518998406</v>
      </c>
      <c r="C8" s="12">
        <v>38896.53391270385</v>
      </c>
      <c r="D8" s="12">
        <v>37695.459544142184</v>
      </c>
      <c r="E8" s="12">
        <v>35963.83025027203</v>
      </c>
      <c r="F8" s="12">
        <v>38068.96133616809</v>
      </c>
      <c r="G8" s="48">
        <v>42678.01288851189</v>
      </c>
    </row>
    <row r="9" spans="1:7" ht="18" customHeight="1">
      <c r="A9" s="8" t="s">
        <v>7</v>
      </c>
      <c r="B9" s="9">
        <v>3009.4230919900583</v>
      </c>
      <c r="C9" s="9">
        <v>2984.910034132961</v>
      </c>
      <c r="D9" s="9">
        <v>2444.9870758721468</v>
      </c>
      <c r="E9" s="9">
        <v>2264.4045801526718</v>
      </c>
      <c r="F9" s="9">
        <v>3659.8909471830966</v>
      </c>
      <c r="G9" s="9">
        <v>7871.565664928227</v>
      </c>
    </row>
    <row r="10" spans="1:7" ht="18" customHeight="1">
      <c r="A10" s="11" t="s">
        <v>8</v>
      </c>
      <c r="B10" s="12">
        <v>52963.227170567145</v>
      </c>
      <c r="C10" s="12">
        <v>44178.42636716269</v>
      </c>
      <c r="D10" s="12">
        <v>56533.62503104979</v>
      </c>
      <c r="E10" s="12">
        <v>67675.15987460814</v>
      </c>
      <c r="F10" s="12">
        <v>52698.54821597566</v>
      </c>
      <c r="G10" s="48">
        <v>50207.34709891735</v>
      </c>
    </row>
    <row r="11" spans="1:7" ht="18" customHeight="1">
      <c r="A11" s="8" t="s">
        <v>9</v>
      </c>
      <c r="B11" s="9">
        <v>16716.642500870013</v>
      </c>
      <c r="C11" s="9">
        <v>16517.705915441184</v>
      </c>
      <c r="D11" s="9">
        <v>19836.457641098623</v>
      </c>
      <c r="E11" s="9">
        <v>18610.339943342777</v>
      </c>
      <c r="F11" s="9">
        <v>14962.826945131894</v>
      </c>
      <c r="G11" s="9">
        <v>16811.88058972911</v>
      </c>
    </row>
    <row r="12" spans="1:7" ht="18" customHeight="1">
      <c r="A12" s="11" t="s">
        <v>10</v>
      </c>
      <c r="B12" s="12">
        <v>3715.526165335749</v>
      </c>
      <c r="C12" s="12">
        <v>2584.2104612084845</v>
      </c>
      <c r="D12" s="12">
        <v>1710.466235816036</v>
      </c>
      <c r="E12" s="12">
        <v>2338.8545454545456</v>
      </c>
      <c r="F12" s="12">
        <v>3823.646593495935</v>
      </c>
      <c r="G12" s="48">
        <v>2208.400934226552</v>
      </c>
    </row>
    <row r="13" spans="1:7" ht="18" customHeight="1">
      <c r="A13" s="8" t="s">
        <v>11</v>
      </c>
      <c r="B13" s="9">
        <v>30529.954853833948</v>
      </c>
      <c r="C13" s="9">
        <v>29573.719491855227</v>
      </c>
      <c r="D13" s="9">
        <v>27672.8166392521</v>
      </c>
      <c r="E13" s="9">
        <v>27547.243873704054</v>
      </c>
      <c r="F13" s="9">
        <v>27851.46262807945</v>
      </c>
      <c r="G13" s="9">
        <v>28275.461156845537</v>
      </c>
    </row>
    <row r="14" spans="1:7" ht="18" customHeight="1">
      <c r="A14" s="11" t="s">
        <v>12</v>
      </c>
      <c r="B14" s="12">
        <v>3447.5738948442568</v>
      </c>
      <c r="C14" s="12">
        <v>3461.1866661812546</v>
      </c>
      <c r="D14" s="12">
        <v>3519.9624941916445</v>
      </c>
      <c r="E14" s="12">
        <v>3517.605893186004</v>
      </c>
      <c r="F14" s="12">
        <v>4302.100947663555</v>
      </c>
      <c r="G14" s="48">
        <v>4184.95564673413</v>
      </c>
    </row>
    <row r="15" spans="1:7" ht="18" customHeight="1">
      <c r="A15" s="8" t="s">
        <v>13</v>
      </c>
      <c r="B15" s="9">
        <v>2550.484615270645</v>
      </c>
      <c r="C15" s="9">
        <v>2959.3162450806913</v>
      </c>
      <c r="D15" s="9">
        <v>3690.499391405523</v>
      </c>
      <c r="E15" s="9">
        <v>3531.2923076923075</v>
      </c>
      <c r="F15" s="9">
        <v>3671.715287128714</v>
      </c>
      <c r="G15" s="9">
        <v>2221.63244549763</v>
      </c>
    </row>
    <row r="16" spans="1:7" ht="18" customHeight="1">
      <c r="A16" s="118" t="s">
        <v>14</v>
      </c>
      <c r="B16" s="16">
        <v>27914.59467344937</v>
      </c>
      <c r="C16" s="16">
        <v>26864.81324115196</v>
      </c>
      <c r="D16" s="16">
        <v>26884.874889394057</v>
      </c>
      <c r="E16" s="16">
        <v>27773.390171573817</v>
      </c>
      <c r="F16" s="16">
        <v>27814.578492391665</v>
      </c>
      <c r="G16" s="16">
        <v>28594.67409361158</v>
      </c>
    </row>
    <row r="17" ht="15">
      <c r="A17" s="19" t="s">
        <v>91</v>
      </c>
    </row>
  </sheetData>
  <sheetProtection/>
  <mergeCells count="2">
    <mergeCell ref="A5:A6"/>
    <mergeCell ref="B5:G5"/>
  </mergeCells>
  <printOptions/>
  <pageMargins left="0.7086614173228347" right="0.7086614173228347" top="1.0208333333333333" bottom="0.7480314960629921" header="0.31496062992125984" footer="0.31496062992125984"/>
  <pageSetup orientation="portrait" paperSize="9" r:id="rId2"/>
  <headerFooter>
    <oddHeader>&amp;C&amp;G</oddHead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7:F12"/>
  <sheetViews>
    <sheetView showGridLines="0" zoomScalePageLayoutView="0" workbookViewId="0" topLeftCell="A1">
      <selection activeCell="B7" sqref="B7:F7"/>
    </sheetView>
  </sheetViews>
  <sheetFormatPr defaultColWidth="9.140625" defaultRowHeight="15"/>
  <sheetData>
    <row r="7" spans="2:6" ht="26.25">
      <c r="B7" s="164" t="s">
        <v>164</v>
      </c>
      <c r="C7" s="164"/>
      <c r="D7" s="164"/>
      <c r="E7" s="164"/>
      <c r="F7" s="164"/>
    </row>
    <row r="9" ht="18">
      <c r="C9" s="116" t="s">
        <v>176</v>
      </c>
    </row>
    <row r="12" spans="3:5" ht="26.25">
      <c r="C12" s="165" t="s">
        <v>177</v>
      </c>
      <c r="D12" s="165"/>
      <c r="E12" s="165"/>
    </row>
  </sheetData>
  <sheetProtection/>
  <mergeCells count="2">
    <mergeCell ref="B7:F7"/>
    <mergeCell ref="C12:E12"/>
  </mergeCells>
  <hyperlinks>
    <hyperlink ref="B7" location="Indice!A1" display="Retroceder ao ìndic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6"/>
  <sheetViews>
    <sheetView showGridLines="0" view="pageLayout" workbookViewId="0" topLeftCell="A1">
      <selection activeCell="I26" sqref="I26"/>
    </sheetView>
  </sheetViews>
  <sheetFormatPr defaultColWidth="9.140625" defaultRowHeight="15"/>
  <cols>
    <col min="1" max="1" width="16.00390625" style="0" customWidth="1"/>
    <col min="10" max="10" width="14.140625" style="0" customWidth="1"/>
  </cols>
  <sheetData>
    <row r="2" spans="1:10" ht="15">
      <c r="A2" s="142" t="s">
        <v>19</v>
      </c>
      <c r="B2" s="142"/>
      <c r="C2" s="142"/>
      <c r="D2" s="142"/>
      <c r="E2" s="142"/>
      <c r="F2" s="142"/>
      <c r="G2" s="142"/>
      <c r="H2" s="142"/>
      <c r="I2" s="142"/>
      <c r="J2" s="142"/>
    </row>
    <row r="4" spans="1:10" ht="25.5" customHeight="1">
      <c r="A4" s="134" t="s">
        <v>2</v>
      </c>
      <c r="B4" s="141" t="s">
        <v>18</v>
      </c>
      <c r="C4" s="136"/>
      <c r="D4" s="136"/>
      <c r="E4" s="136"/>
      <c r="F4" s="136"/>
      <c r="G4" s="136"/>
      <c r="H4" s="136"/>
      <c r="I4" s="137"/>
      <c r="J4" s="138" t="s">
        <v>4</v>
      </c>
    </row>
    <row r="5" spans="1:10" ht="27" customHeight="1">
      <c r="A5" s="135"/>
      <c r="B5" s="26">
        <v>2011</v>
      </c>
      <c r="C5" s="27">
        <v>2012</v>
      </c>
      <c r="D5" s="27">
        <v>2013</v>
      </c>
      <c r="E5" s="27">
        <v>2014</v>
      </c>
      <c r="F5" s="27">
        <v>2015</v>
      </c>
      <c r="G5" s="27">
        <v>2016</v>
      </c>
      <c r="H5" s="27">
        <v>2017</v>
      </c>
      <c r="I5" s="28">
        <v>2018</v>
      </c>
      <c r="J5" s="139"/>
    </row>
    <row r="6" spans="1:10" ht="18" customHeight="1">
      <c r="A6" s="8" t="s">
        <v>5</v>
      </c>
      <c r="B6" s="9">
        <v>1748.976309921962</v>
      </c>
      <c r="C6" s="9">
        <v>1833.0000000000036</v>
      </c>
      <c r="D6" s="9">
        <v>1763.2380952380975</v>
      </c>
      <c r="E6" s="9">
        <v>1740.5183518568706</v>
      </c>
      <c r="F6" s="9">
        <v>1740.4341991341994</v>
      </c>
      <c r="G6" s="9">
        <v>1962</v>
      </c>
      <c r="H6" s="9">
        <v>2874</v>
      </c>
      <c r="I6" s="9">
        <v>3076.583333333334</v>
      </c>
      <c r="J6" s="10">
        <f>+(I6/H6-1)*100</f>
        <v>7.048828578056154</v>
      </c>
    </row>
    <row r="7" spans="1:10" ht="18" customHeight="1">
      <c r="A7" s="11" t="s">
        <v>6</v>
      </c>
      <c r="B7" s="12">
        <v>12334.476511365057</v>
      </c>
      <c r="C7" s="12">
        <v>12248.999999999987</v>
      </c>
      <c r="D7" s="12">
        <v>12218.06060606058</v>
      </c>
      <c r="E7" s="12">
        <v>12082.669166927606</v>
      </c>
      <c r="F7" s="12">
        <v>12038.68621908952</v>
      </c>
      <c r="G7" s="12">
        <v>12180</v>
      </c>
      <c r="H7" s="12">
        <v>16077.000000000011</v>
      </c>
      <c r="I7" s="12">
        <v>17073.14285714284</v>
      </c>
      <c r="J7" s="29">
        <f aca="true" t="shared" si="0" ref="J7:J14">+(I7/H7-1)*100</f>
        <v>6.196074249815453</v>
      </c>
    </row>
    <row r="8" spans="1:10" ht="18" customHeight="1">
      <c r="A8" s="8" t="s">
        <v>7</v>
      </c>
      <c r="B8" s="9">
        <v>923.5513784461156</v>
      </c>
      <c r="C8" s="9">
        <v>712.0000000000008</v>
      </c>
      <c r="D8" s="9">
        <v>705.8388888888883</v>
      </c>
      <c r="E8" s="9">
        <v>678.6453781512606</v>
      </c>
      <c r="F8" s="9">
        <v>729.7159743502439</v>
      </c>
      <c r="G8" s="9">
        <v>767.2397435897437</v>
      </c>
      <c r="H8" s="9">
        <v>902</v>
      </c>
      <c r="I8" s="9">
        <v>549.6666666666666</v>
      </c>
      <c r="J8" s="10">
        <f t="shared" si="0"/>
        <v>-39.061345158906136</v>
      </c>
    </row>
    <row r="9" spans="1:10" ht="18" customHeight="1">
      <c r="A9" s="11" t="s">
        <v>8</v>
      </c>
      <c r="B9" s="12">
        <v>8100.172400932379</v>
      </c>
      <c r="C9" s="12">
        <v>7508.000000000024</v>
      </c>
      <c r="D9" s="12">
        <v>8436.41013071896</v>
      </c>
      <c r="E9" s="12">
        <v>9515.664393939403</v>
      </c>
      <c r="F9" s="12">
        <v>9292.47551282051</v>
      </c>
      <c r="G9" s="12">
        <v>11607</v>
      </c>
      <c r="H9" s="12">
        <v>13231.999999999993</v>
      </c>
      <c r="I9" s="12">
        <v>14595</v>
      </c>
      <c r="J9" s="29">
        <f t="shared" si="0"/>
        <v>10.300785973397875</v>
      </c>
    </row>
    <row r="10" spans="1:10" ht="18" customHeight="1">
      <c r="A10" s="8" t="s">
        <v>9</v>
      </c>
      <c r="B10" s="9">
        <v>2375.625438596492</v>
      </c>
      <c r="C10" s="9">
        <v>1965</v>
      </c>
      <c r="D10" s="9">
        <v>2118.755128205129</v>
      </c>
      <c r="E10" s="9">
        <v>2798.2852941176457</v>
      </c>
      <c r="F10" s="9">
        <v>3293.603932584267</v>
      </c>
      <c r="G10" s="9">
        <v>3329</v>
      </c>
      <c r="H10" s="9">
        <v>5230.999999999998</v>
      </c>
      <c r="I10" s="9">
        <v>3168.666666666669</v>
      </c>
      <c r="J10" s="10">
        <f t="shared" si="0"/>
        <v>-39.42522143630912</v>
      </c>
    </row>
    <row r="11" spans="1:10" ht="18" customHeight="1">
      <c r="A11" s="11" t="s">
        <v>10</v>
      </c>
      <c r="B11" s="12">
        <v>627.2747493734339</v>
      </c>
      <c r="C11" s="12">
        <v>458.0000000000004</v>
      </c>
      <c r="D11" s="12">
        <v>360.8371794871794</v>
      </c>
      <c r="E11" s="12">
        <v>336.2264705882354</v>
      </c>
      <c r="F11" s="12">
        <v>404.5634774713425</v>
      </c>
      <c r="G11" s="12">
        <v>420</v>
      </c>
      <c r="H11" s="12">
        <v>441</v>
      </c>
      <c r="I11" s="12">
        <v>238.5</v>
      </c>
      <c r="J11" s="29">
        <f t="shared" si="0"/>
        <v>-45.91836734693877</v>
      </c>
    </row>
    <row r="12" spans="1:10" ht="18" customHeight="1">
      <c r="A12" s="8" t="s">
        <v>11</v>
      </c>
      <c r="B12" s="9">
        <v>25474.284358389017</v>
      </c>
      <c r="C12" s="9">
        <v>25011</v>
      </c>
      <c r="D12" s="9">
        <v>23779.220991123555</v>
      </c>
      <c r="E12" s="9">
        <v>23863.36117729532</v>
      </c>
      <c r="F12" s="9">
        <v>23724.12085602832</v>
      </c>
      <c r="G12" s="9">
        <v>24120</v>
      </c>
      <c r="H12" s="9">
        <v>30921.999999999978</v>
      </c>
      <c r="I12" s="9">
        <v>29827.500000000084</v>
      </c>
      <c r="J12" s="10">
        <f t="shared" si="0"/>
        <v>-3.5395511286459347</v>
      </c>
    </row>
    <row r="13" spans="1:10" ht="18" customHeight="1">
      <c r="A13" s="11" t="s">
        <v>12</v>
      </c>
      <c r="B13" s="12">
        <v>1517.8569548872176</v>
      </c>
      <c r="C13" s="12">
        <v>1411.0000000000002</v>
      </c>
      <c r="D13" s="12">
        <v>1363.9423076923094</v>
      </c>
      <c r="E13" s="12">
        <v>1284.238235294117</v>
      </c>
      <c r="F13" s="12">
        <v>1312.4138576779023</v>
      </c>
      <c r="G13" s="12">
        <v>1253</v>
      </c>
      <c r="H13" s="12">
        <v>1879</v>
      </c>
      <c r="I13" s="12">
        <v>2018.1666666666667</v>
      </c>
      <c r="J13" s="29">
        <f t="shared" si="0"/>
        <v>7.406421855596945</v>
      </c>
    </row>
    <row r="14" spans="1:10" ht="18" customHeight="1">
      <c r="A14" s="8" t="s">
        <v>13</v>
      </c>
      <c r="B14" s="9">
        <v>292.0456140350878</v>
      </c>
      <c r="C14" s="9">
        <v>264.0000000000001</v>
      </c>
      <c r="D14" s="9">
        <v>228.8653846153845</v>
      </c>
      <c r="E14" s="9">
        <v>224.14453781512606</v>
      </c>
      <c r="F14" s="9">
        <v>247.16055498808313</v>
      </c>
      <c r="G14" s="9">
        <v>254</v>
      </c>
      <c r="H14" s="9">
        <v>332</v>
      </c>
      <c r="I14" s="9">
        <v>316.8333333333333</v>
      </c>
      <c r="J14" s="10">
        <f t="shared" si="0"/>
        <v>-4.568273092369479</v>
      </c>
    </row>
    <row r="15" spans="1:10" ht="18" customHeight="1">
      <c r="A15" s="15" t="s">
        <v>14</v>
      </c>
      <c r="B15" s="16">
        <v>53394.2637159466</v>
      </c>
      <c r="C15" s="16">
        <f>SUM(C6:C14)</f>
        <v>51411.000000000015</v>
      </c>
      <c r="D15" s="16">
        <v>50975.1687120308</v>
      </c>
      <c r="E15" s="16">
        <v>52523.75300598579</v>
      </c>
      <c r="F15" s="16">
        <v>52783.17458414439</v>
      </c>
      <c r="G15" s="16">
        <f>SUM(G6:G14)</f>
        <v>55892.239743589744</v>
      </c>
      <c r="H15" s="16">
        <f>SUM(H6:H14)</f>
        <v>71889.99999999997</v>
      </c>
      <c r="I15" s="17">
        <f>SUM(I6:I14)</f>
        <v>70864.0595238096</v>
      </c>
      <c r="J15" s="18">
        <f>+(I15/H15-1)*100</f>
        <v>-1.4270976160667304</v>
      </c>
    </row>
    <row r="16" spans="1:10" ht="15">
      <c r="A16" s="19" t="s">
        <v>15</v>
      </c>
      <c r="B16" s="21"/>
      <c r="C16" s="21"/>
      <c r="D16" s="21"/>
      <c r="E16" s="21"/>
      <c r="F16" s="21"/>
      <c r="G16" s="21"/>
      <c r="H16" s="21"/>
      <c r="I16" s="21"/>
      <c r="J16" s="21"/>
    </row>
  </sheetData>
  <sheetProtection/>
  <mergeCells count="4">
    <mergeCell ref="A4:A5"/>
    <mergeCell ref="B4:I4"/>
    <mergeCell ref="J4:J5"/>
    <mergeCell ref="A2:J2"/>
  </mergeCells>
  <conditionalFormatting sqref="A15">
    <cfRule type="duplicateValues" priority="1" dxfId="26" stopIfTrue="1">
      <formula>AND(COUNTIF($A$15:$A$15,A15)&gt;1,NOT(ISBLANK(A15)))</formula>
    </cfRule>
  </conditionalFormatting>
  <printOptions/>
  <pageMargins left="0.7086614173228347" right="0.7086614173228347" top="0.91" bottom="0.7480314960629921" header="0.31496062992125984" footer="0.31496062992125984"/>
  <pageSetup orientation="portrait" paperSize="9" scale="84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6"/>
  <sheetViews>
    <sheetView showGridLines="0" view="pageLayout" workbookViewId="0" topLeftCell="A1">
      <selection activeCell="G21" sqref="G21"/>
    </sheetView>
  </sheetViews>
  <sheetFormatPr defaultColWidth="9.140625" defaultRowHeight="15"/>
  <cols>
    <col min="1" max="1" width="17.421875" style="0" customWidth="1"/>
    <col min="2" max="10" width="15.421875" style="0" customWidth="1"/>
  </cols>
  <sheetData>
    <row r="2" spans="1:10" ht="15.75">
      <c r="A2" s="143" t="s">
        <v>21</v>
      </c>
      <c r="B2" s="143"/>
      <c r="C2" s="143"/>
      <c r="D2" s="143"/>
      <c r="E2" s="143"/>
      <c r="F2" s="143"/>
      <c r="G2" s="143"/>
      <c r="H2" s="143"/>
      <c r="I2" s="143"/>
      <c r="J2" s="143"/>
    </row>
    <row r="4" spans="1:10" ht="24.75" customHeight="1">
      <c r="A4" s="134" t="s">
        <v>2</v>
      </c>
      <c r="B4" s="141" t="s">
        <v>180</v>
      </c>
      <c r="C4" s="136"/>
      <c r="D4" s="136"/>
      <c r="E4" s="136"/>
      <c r="F4" s="136"/>
      <c r="G4" s="136"/>
      <c r="H4" s="136"/>
      <c r="I4" s="137"/>
      <c r="J4" s="138" t="s">
        <v>4</v>
      </c>
    </row>
    <row r="5" spans="1:10" ht="20.25" customHeight="1">
      <c r="A5" s="135"/>
      <c r="B5" s="30">
        <v>2011</v>
      </c>
      <c r="C5" s="6">
        <v>2012</v>
      </c>
      <c r="D5" s="6">
        <v>2013</v>
      </c>
      <c r="E5" s="6">
        <v>2014</v>
      </c>
      <c r="F5" s="6">
        <v>2015</v>
      </c>
      <c r="G5" s="6">
        <v>2016</v>
      </c>
      <c r="H5" s="6">
        <v>2017</v>
      </c>
      <c r="I5" s="7">
        <v>2018</v>
      </c>
      <c r="J5" s="139"/>
    </row>
    <row r="6" spans="1:10" ht="18" customHeight="1">
      <c r="A6" s="8" t="s">
        <v>5</v>
      </c>
      <c r="B6" s="9">
        <v>3554730.766070223</v>
      </c>
      <c r="C6" s="9">
        <v>3372646.692000001</v>
      </c>
      <c r="D6" s="9">
        <v>3287725.096587304</v>
      </c>
      <c r="E6" s="9">
        <v>3540996.2889178265</v>
      </c>
      <c r="F6" s="9">
        <v>3643138.814057363</v>
      </c>
      <c r="G6" s="9">
        <v>4116163</v>
      </c>
      <c r="H6" s="9">
        <v>4550133.523999996</v>
      </c>
      <c r="I6" s="9">
        <v>4803653.333333335</v>
      </c>
      <c r="J6" s="10">
        <f>+(I6/H6-1)*100</f>
        <v>5.571700434638482</v>
      </c>
    </row>
    <row r="7" spans="1:10" ht="18" customHeight="1">
      <c r="A7" s="11" t="s">
        <v>6</v>
      </c>
      <c r="B7" s="12">
        <v>72299088.24088283</v>
      </c>
      <c r="C7" s="12">
        <v>72145477.08358984</v>
      </c>
      <c r="D7" s="12">
        <v>68699797.59007141</v>
      </c>
      <c r="E7" s="12">
        <v>70480519.44981933</v>
      </c>
      <c r="F7" s="12">
        <v>69095777.34441271</v>
      </c>
      <c r="G7" s="12">
        <v>66101520</v>
      </c>
      <c r="H7" s="31">
        <v>76099853.71100001</v>
      </c>
      <c r="I7" s="11">
        <v>88386164.692108</v>
      </c>
      <c r="J7" s="32">
        <f aca="true" t="shared" si="0" ref="J7:J14">+(I7/H7-1)*100</f>
        <v>16.144986333044752</v>
      </c>
    </row>
    <row r="8" spans="1:10" ht="18" customHeight="1">
      <c r="A8" s="8" t="s">
        <v>7</v>
      </c>
      <c r="B8" s="9">
        <v>1254638.2683211782</v>
      </c>
      <c r="C8" s="9">
        <v>1183045.5600900012</v>
      </c>
      <c r="D8" s="9">
        <v>1079815.7295186326</v>
      </c>
      <c r="E8" s="9">
        <v>1011572.6328196076</v>
      </c>
      <c r="F8" s="9">
        <v>865462.114927817</v>
      </c>
      <c r="G8" s="9">
        <v>889911</v>
      </c>
      <c r="H8" s="9">
        <v>1039409.0289999994</v>
      </c>
      <c r="I8" s="9">
        <v>1096771.4826466665</v>
      </c>
      <c r="J8" s="10">
        <f t="shared" si="0"/>
        <v>5.518756528587665</v>
      </c>
    </row>
    <row r="9" spans="1:10" ht="18" customHeight="1">
      <c r="A9" s="11" t="s">
        <v>8</v>
      </c>
      <c r="B9" s="12">
        <v>36055676.81673208</v>
      </c>
      <c r="C9" s="12">
        <v>38909672.27459988</v>
      </c>
      <c r="D9" s="12">
        <v>48408389.633898325</v>
      </c>
      <c r="E9" s="12">
        <v>41262650.22692996</v>
      </c>
      <c r="F9" s="12">
        <v>51049863.40303799</v>
      </c>
      <c r="G9" s="12">
        <v>64765128</v>
      </c>
      <c r="H9" s="31">
        <v>60497933.35194006</v>
      </c>
      <c r="I9" s="31">
        <v>62600193.94116682</v>
      </c>
      <c r="J9" s="32">
        <f t="shared" si="0"/>
        <v>3.4749295930442736</v>
      </c>
    </row>
    <row r="10" spans="1:10" ht="18" customHeight="1">
      <c r="A10" s="8" t="s">
        <v>9</v>
      </c>
      <c r="B10" s="9">
        <v>6849094.688068863</v>
      </c>
      <c r="C10" s="9">
        <v>7687564.8740000045</v>
      </c>
      <c r="D10" s="9">
        <v>6507396.013051284</v>
      </c>
      <c r="E10" s="9">
        <v>6874814.94647058</v>
      </c>
      <c r="F10" s="9">
        <v>6948880.7492983695</v>
      </c>
      <c r="G10" s="9">
        <v>6569450</v>
      </c>
      <c r="H10" s="9">
        <v>8962733.340134004</v>
      </c>
      <c r="I10" s="9">
        <v>9930217.468333341</v>
      </c>
      <c r="J10" s="10">
        <f t="shared" si="0"/>
        <v>10.794520951181985</v>
      </c>
    </row>
    <row r="11" spans="1:10" ht="18" customHeight="1">
      <c r="A11" s="11" t="s">
        <v>10</v>
      </c>
      <c r="B11" s="12">
        <v>946026.5304982775</v>
      </c>
      <c r="C11" s="12">
        <v>688405.1039999998</v>
      </c>
      <c r="D11" s="12">
        <v>546410.9940683757</v>
      </c>
      <c r="E11" s="12">
        <v>377991.4507450981</v>
      </c>
      <c r="F11" s="12">
        <v>398172.13774520473</v>
      </c>
      <c r="G11" s="12">
        <v>514548</v>
      </c>
      <c r="H11" s="31">
        <v>470308.531</v>
      </c>
      <c r="I11" s="11">
        <v>302182.8611666667</v>
      </c>
      <c r="J11" s="32">
        <f t="shared" si="0"/>
        <v>-35.747952408146574</v>
      </c>
    </row>
    <row r="12" spans="1:10" ht="18" customHeight="1">
      <c r="A12" s="8" t="s">
        <v>11</v>
      </c>
      <c r="B12" s="9">
        <v>135017860.43537205</v>
      </c>
      <c r="C12" s="9">
        <v>124430520.79606053</v>
      </c>
      <c r="D12" s="9">
        <v>121753459.95708945</v>
      </c>
      <c r="E12" s="9">
        <v>120897365.28270446</v>
      </c>
      <c r="F12" s="9">
        <v>117139032.83395523</v>
      </c>
      <c r="G12" s="9">
        <v>116910503</v>
      </c>
      <c r="H12" s="9">
        <v>121961554.84835991</v>
      </c>
      <c r="I12" s="9">
        <v>126565676.71490015</v>
      </c>
      <c r="J12" s="10">
        <f t="shared" si="0"/>
        <v>3.775059995147445</v>
      </c>
    </row>
    <row r="13" spans="1:10" ht="18" customHeight="1">
      <c r="A13" s="11" t="s">
        <v>12</v>
      </c>
      <c r="B13" s="12">
        <v>2111430.838083085</v>
      </c>
      <c r="C13" s="12">
        <v>2078905.133500002</v>
      </c>
      <c r="D13" s="12">
        <v>1992484.0795042743</v>
      </c>
      <c r="E13" s="12">
        <v>1981337.4014140062</v>
      </c>
      <c r="F13" s="12">
        <v>1889237.977208829</v>
      </c>
      <c r="G13" s="12">
        <v>1910060</v>
      </c>
      <c r="H13" s="31">
        <v>2301624.007000002</v>
      </c>
      <c r="I13" s="11">
        <v>3032697.8586666663</v>
      </c>
      <c r="J13" s="32">
        <f t="shared" si="0"/>
        <v>31.763391824347774</v>
      </c>
    </row>
    <row r="14" spans="1:10" ht="18" customHeight="1">
      <c r="A14" s="8" t="s">
        <v>13</v>
      </c>
      <c r="B14" s="9">
        <v>351993.0851566419</v>
      </c>
      <c r="C14" s="9">
        <v>325569.4420000001</v>
      </c>
      <c r="D14" s="9">
        <v>323688.1062478631</v>
      </c>
      <c r="E14" s="9">
        <v>326061.94015966373</v>
      </c>
      <c r="F14" s="9">
        <v>532208.9654177733</v>
      </c>
      <c r="G14" s="9">
        <v>459068</v>
      </c>
      <c r="H14" s="9">
        <v>370843.2440000001</v>
      </c>
      <c r="I14" s="9">
        <v>390637.03833333333</v>
      </c>
      <c r="J14" s="10">
        <f t="shared" si="0"/>
        <v>5.337509757447068</v>
      </c>
    </row>
    <row r="15" spans="1:10" ht="18" customHeight="1">
      <c r="A15" s="15" t="s">
        <v>14</v>
      </c>
      <c r="B15" s="16">
        <v>258440539.66918376</v>
      </c>
      <c r="C15" s="16">
        <f>SUM(C6:C14)</f>
        <v>250821806.95984027</v>
      </c>
      <c r="D15" s="16">
        <v>252599167.200043</v>
      </c>
      <c r="E15" s="16">
        <v>246753309.619981</v>
      </c>
      <c r="F15" s="16">
        <v>251561774.34006128</v>
      </c>
      <c r="G15" s="16">
        <v>262236350</v>
      </c>
      <c r="H15" s="16">
        <f>SUM(H6:H14)</f>
        <v>276254393.586434</v>
      </c>
      <c r="I15" s="17">
        <f>SUM(I6:I14)</f>
        <v>297108195.390655</v>
      </c>
      <c r="J15" s="18">
        <f>+(I15/H15-1)*100</f>
        <v>7.548767472433426</v>
      </c>
    </row>
    <row r="16" spans="1:10" ht="15">
      <c r="A16" s="19" t="s">
        <v>15</v>
      </c>
      <c r="B16" s="21"/>
      <c r="C16" s="21"/>
      <c r="D16" s="21"/>
      <c r="E16" s="21"/>
      <c r="F16" s="21"/>
      <c r="G16" s="21"/>
      <c r="H16" s="21"/>
      <c r="I16" s="21"/>
      <c r="J16" s="21"/>
    </row>
  </sheetData>
  <sheetProtection/>
  <mergeCells count="4">
    <mergeCell ref="A4:A5"/>
    <mergeCell ref="B4:I4"/>
    <mergeCell ref="J4:J5"/>
    <mergeCell ref="A2:J2"/>
  </mergeCells>
  <conditionalFormatting sqref="A15">
    <cfRule type="duplicateValues" priority="2" dxfId="26" stopIfTrue="1">
      <formula>AND(COUNTIF($A$15:$A$15,A15)&gt;1,NOT(ISBLANK(A15)))</formula>
    </cfRule>
  </conditionalFormatting>
  <printOptions/>
  <pageMargins left="0.7086614173228347" right="0.7086614173228347" top="0.7480314960629921" bottom="0.7480314960629921" header="0.31496062992125984" footer="0.31496062992125984"/>
  <pageSetup orientation="portrait" paperSize="9" scale="55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7"/>
  <sheetViews>
    <sheetView showGridLines="0" view="pageLayout" workbookViewId="0" topLeftCell="A1">
      <selection activeCell="D11" sqref="D11"/>
    </sheetView>
  </sheetViews>
  <sheetFormatPr defaultColWidth="9.140625" defaultRowHeight="15"/>
  <cols>
    <col min="1" max="1" width="20.140625" style="0" customWidth="1"/>
    <col min="2" max="2" width="14.421875" style="0" customWidth="1"/>
    <col min="3" max="3" width="12.7109375" style="0" customWidth="1"/>
    <col min="4" max="4" width="12.140625" style="0" customWidth="1"/>
  </cols>
  <sheetData>
    <row r="3" ht="15">
      <c r="A3" s="4" t="s">
        <v>25</v>
      </c>
    </row>
    <row r="4" spans="1:4" ht="15">
      <c r="A4" s="33"/>
      <c r="B4" s="33"/>
      <c r="C4" s="33"/>
      <c r="D4" s="33"/>
    </row>
    <row r="5" spans="1:4" ht="22.5" customHeight="1">
      <c r="A5" s="144" t="s">
        <v>2</v>
      </c>
      <c r="B5" s="145" t="s">
        <v>26</v>
      </c>
      <c r="C5" s="146"/>
      <c r="D5" s="147" t="s">
        <v>29</v>
      </c>
    </row>
    <row r="6" spans="1:4" ht="21.75" customHeight="1">
      <c r="A6" s="135"/>
      <c r="B6" s="30" t="s">
        <v>27</v>
      </c>
      <c r="C6" s="7" t="s">
        <v>28</v>
      </c>
      <c r="D6" s="148"/>
    </row>
    <row r="7" spans="1:4" ht="18" customHeight="1">
      <c r="A7" s="8" t="s">
        <v>5</v>
      </c>
      <c r="B7" s="9">
        <v>1888.1666666666663</v>
      </c>
      <c r="C7" s="9">
        <v>1188.416666666667</v>
      </c>
      <c r="D7" s="9">
        <f aca="true" t="shared" si="0" ref="D7:D15">+B7+C7</f>
        <v>3076.583333333333</v>
      </c>
    </row>
    <row r="8" spans="1:4" ht="18" customHeight="1">
      <c r="A8" s="11" t="s">
        <v>6</v>
      </c>
      <c r="B8" s="12">
        <v>9810.190476190466</v>
      </c>
      <c r="C8" s="12">
        <v>7262.952380952376</v>
      </c>
      <c r="D8" s="12">
        <f t="shared" si="0"/>
        <v>17073.14285714284</v>
      </c>
    </row>
    <row r="9" spans="1:4" ht="18" customHeight="1">
      <c r="A9" s="8" t="s">
        <v>7</v>
      </c>
      <c r="B9" s="9">
        <v>287.33333333333337</v>
      </c>
      <c r="C9" s="9">
        <v>262.3333333333333</v>
      </c>
      <c r="D9" s="9">
        <f t="shared" si="0"/>
        <v>549.6666666666667</v>
      </c>
    </row>
    <row r="10" spans="1:4" ht="18" customHeight="1">
      <c r="A10" s="11" t="s">
        <v>8</v>
      </c>
      <c r="B10" s="12">
        <v>7988.833333333345</v>
      </c>
      <c r="C10" s="12">
        <v>6606.1666666666715</v>
      </c>
      <c r="D10" s="12">
        <f t="shared" si="0"/>
        <v>14595.000000000016</v>
      </c>
    </row>
    <row r="11" spans="1:4" ht="18" customHeight="1">
      <c r="A11" s="8" t="s">
        <v>30</v>
      </c>
      <c r="B11" s="9">
        <v>1695.9999999999964</v>
      </c>
      <c r="C11" s="9">
        <v>1472.6666666666654</v>
      </c>
      <c r="D11" s="9">
        <f t="shared" si="0"/>
        <v>3168.6666666666615</v>
      </c>
    </row>
    <row r="12" spans="1:4" ht="18" customHeight="1">
      <c r="A12" s="11" t="s">
        <v>10</v>
      </c>
      <c r="B12" s="12">
        <v>87.66666666666667</v>
      </c>
      <c r="C12" s="12">
        <v>150.83333333333337</v>
      </c>
      <c r="D12" s="12">
        <f t="shared" si="0"/>
        <v>238.50000000000006</v>
      </c>
    </row>
    <row r="13" spans="1:4" ht="18" customHeight="1">
      <c r="A13" s="8" t="s">
        <v>11</v>
      </c>
      <c r="B13" s="9">
        <v>18299.666666666635</v>
      </c>
      <c r="C13" s="9">
        <v>11527.833333333323</v>
      </c>
      <c r="D13" s="9">
        <f t="shared" si="0"/>
        <v>29827.499999999956</v>
      </c>
    </row>
    <row r="14" spans="1:4" ht="18" customHeight="1">
      <c r="A14" s="11" t="s">
        <v>12</v>
      </c>
      <c r="B14" s="12">
        <v>1048.5000000000005</v>
      </c>
      <c r="C14" s="12">
        <v>969.6666666666664</v>
      </c>
      <c r="D14" s="12">
        <f t="shared" si="0"/>
        <v>2018.166666666667</v>
      </c>
    </row>
    <row r="15" spans="1:4" ht="18" customHeight="1">
      <c r="A15" s="8" t="s">
        <v>13</v>
      </c>
      <c r="B15" s="9">
        <v>201.5</v>
      </c>
      <c r="C15" s="9">
        <v>115.33333333333334</v>
      </c>
      <c r="D15" s="9">
        <f t="shared" si="0"/>
        <v>316.83333333333337</v>
      </c>
    </row>
    <row r="16" spans="1:6" ht="18" customHeight="1">
      <c r="A16" s="15" t="s">
        <v>29</v>
      </c>
      <c r="B16" s="16">
        <f>SUM(B7:B15)</f>
        <v>41307.85714285711</v>
      </c>
      <c r="C16" s="17">
        <f>SUM(C7:C15)</f>
        <v>29556.202380952367</v>
      </c>
      <c r="D16" s="16">
        <f>SUM(D7:D15)</f>
        <v>70864.05952380947</v>
      </c>
      <c r="F16" s="41"/>
    </row>
    <row r="17" spans="1:4" ht="15">
      <c r="A17" s="19" t="s">
        <v>31</v>
      </c>
      <c r="D17" t="s">
        <v>32</v>
      </c>
    </row>
  </sheetData>
  <sheetProtection/>
  <mergeCells count="3">
    <mergeCell ref="A5:A6"/>
    <mergeCell ref="B5:C5"/>
    <mergeCell ref="D5:D6"/>
  </mergeCells>
  <conditionalFormatting sqref="A16">
    <cfRule type="duplicateValues" priority="1" dxfId="26" stopIfTrue="1">
      <formula>AND(COUNTIF($A$16:$A$16,A16)&gt;1,NOT(ISBLANK(A16)))</formula>
    </cfRule>
  </conditionalFormatting>
  <printOptions/>
  <pageMargins left="0.7086614173228347" right="0.7086614173228347" top="1.0104166666666667" bottom="0.7480314960629921" header="0.31496062992125984" footer="0.31496062992125984"/>
  <pageSetup orientation="portrait" paperSize="9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6"/>
  <sheetViews>
    <sheetView showGridLines="0" view="pageLayout" workbookViewId="0" topLeftCell="A1">
      <selection activeCell="F23" sqref="F23:F24"/>
    </sheetView>
  </sheetViews>
  <sheetFormatPr defaultColWidth="9.140625" defaultRowHeight="15"/>
  <cols>
    <col min="1" max="1" width="15.421875" style="0" customWidth="1"/>
    <col min="2" max="2" width="12.00390625" style="0" customWidth="1"/>
    <col min="3" max="3" width="13.421875" style="0" customWidth="1"/>
    <col min="4" max="4" width="12.00390625" style="0" customWidth="1"/>
    <col min="5" max="5" width="11.421875" style="0" customWidth="1"/>
    <col min="8" max="8" width="8.28125" style="0" customWidth="1"/>
  </cols>
  <sheetData>
    <row r="2" spans="1:6" ht="15">
      <c r="A2" s="49" t="s">
        <v>48</v>
      </c>
      <c r="B2" s="49"/>
      <c r="C2" s="49"/>
      <c r="D2" s="49"/>
      <c r="E2" s="49"/>
      <c r="F2" s="49"/>
    </row>
    <row r="4" spans="1:6" ht="22.5" customHeight="1">
      <c r="A4" s="134" t="s">
        <v>2</v>
      </c>
      <c r="B4" s="141" t="s">
        <v>178</v>
      </c>
      <c r="C4" s="136"/>
      <c r="D4" s="136"/>
      <c r="E4" s="137"/>
      <c r="F4" s="147" t="s">
        <v>29</v>
      </c>
    </row>
    <row r="5" spans="1:6" ht="20.25" customHeight="1">
      <c r="A5" s="135"/>
      <c r="B5" s="36" t="s">
        <v>34</v>
      </c>
      <c r="C5" s="36" t="s">
        <v>35</v>
      </c>
      <c r="D5" s="36" t="s">
        <v>36</v>
      </c>
      <c r="E5" s="39" t="s">
        <v>37</v>
      </c>
      <c r="F5" s="148"/>
    </row>
    <row r="6" spans="1:8" ht="18" customHeight="1">
      <c r="A6" s="8" t="s">
        <v>5</v>
      </c>
      <c r="B6" s="8">
        <v>708.3333333333333</v>
      </c>
      <c r="C6" s="8">
        <v>41</v>
      </c>
      <c r="D6" s="8">
        <v>68</v>
      </c>
      <c r="E6" s="8">
        <v>11.666666666666668</v>
      </c>
      <c r="F6" s="37">
        <f>+B6+C6+D6+E6</f>
        <v>828.9999999999999</v>
      </c>
      <c r="G6" s="121"/>
      <c r="H6" s="121"/>
    </row>
    <row r="7" spans="1:8" ht="18" customHeight="1">
      <c r="A7" s="11" t="s">
        <v>6</v>
      </c>
      <c r="B7" s="12">
        <v>1466.5714285714282</v>
      </c>
      <c r="C7" s="12">
        <v>257.42857142857144</v>
      </c>
      <c r="D7" s="12">
        <v>280</v>
      </c>
      <c r="E7" s="12">
        <v>67</v>
      </c>
      <c r="F7" s="38">
        <f aca="true" t="shared" si="0" ref="F7:F14">+B7+C7+D7+E7</f>
        <v>2070.9999999999995</v>
      </c>
      <c r="G7" s="121"/>
      <c r="H7" s="121"/>
    </row>
    <row r="8" spans="1:8" ht="18" customHeight="1">
      <c r="A8" s="8" t="s">
        <v>7</v>
      </c>
      <c r="B8" s="8">
        <v>105.33333333333334</v>
      </c>
      <c r="C8" s="8">
        <v>14</v>
      </c>
      <c r="D8" s="8">
        <v>19</v>
      </c>
      <c r="E8" s="8">
        <v>1</v>
      </c>
      <c r="F8" s="37">
        <f t="shared" si="0"/>
        <v>139.33333333333334</v>
      </c>
      <c r="G8" s="121"/>
      <c r="H8" s="121"/>
    </row>
    <row r="9" spans="1:8" ht="18" customHeight="1">
      <c r="A9" s="11" t="s">
        <v>8</v>
      </c>
      <c r="B9" s="12">
        <v>837.8333333333331</v>
      </c>
      <c r="C9" s="12">
        <v>147.3333333333333</v>
      </c>
      <c r="D9" s="12">
        <v>208.66666666666666</v>
      </c>
      <c r="E9" s="12">
        <v>53</v>
      </c>
      <c r="F9" s="38">
        <f t="shared" si="0"/>
        <v>1246.833333333333</v>
      </c>
      <c r="G9" s="121"/>
      <c r="H9" s="121"/>
    </row>
    <row r="10" spans="1:8" ht="18" customHeight="1">
      <c r="A10" s="8" t="s">
        <v>9</v>
      </c>
      <c r="B10" s="8">
        <v>395.66666666666663</v>
      </c>
      <c r="C10" s="8">
        <v>93.66666666666667</v>
      </c>
      <c r="D10" s="8">
        <v>88.33333333333333</v>
      </c>
      <c r="E10" s="8">
        <v>13</v>
      </c>
      <c r="F10" s="37">
        <f t="shared" si="0"/>
        <v>590.6666666666666</v>
      </c>
      <c r="G10" s="121"/>
      <c r="H10" s="121"/>
    </row>
    <row r="11" spans="1:8" ht="18" customHeight="1">
      <c r="A11" s="11" t="s">
        <v>10</v>
      </c>
      <c r="B11" s="12">
        <v>125.83333333333333</v>
      </c>
      <c r="C11" s="12">
        <v>4</v>
      </c>
      <c r="D11" s="12">
        <v>7</v>
      </c>
      <c r="E11" s="12">
        <v>0</v>
      </c>
      <c r="F11" s="38">
        <f t="shared" si="0"/>
        <v>136.83333333333331</v>
      </c>
      <c r="G11" s="121"/>
      <c r="H11" s="121"/>
    </row>
    <row r="12" spans="1:8" ht="18" customHeight="1">
      <c r="A12" s="8" t="s">
        <v>11</v>
      </c>
      <c r="B12" s="8">
        <v>3208.500000000001</v>
      </c>
      <c r="C12" s="8">
        <v>509.0000000000002</v>
      </c>
      <c r="D12" s="8">
        <v>610.3333333333334</v>
      </c>
      <c r="E12" s="8">
        <v>148.33333333333331</v>
      </c>
      <c r="F12" s="37">
        <f t="shared" si="0"/>
        <v>4476.166666666667</v>
      </c>
      <c r="G12" s="121"/>
      <c r="H12" s="121"/>
    </row>
    <row r="13" spans="1:8" ht="18" customHeight="1">
      <c r="A13" s="11" t="s">
        <v>12</v>
      </c>
      <c r="B13" s="12">
        <v>594.0000000000003</v>
      </c>
      <c r="C13" s="12">
        <v>30.333333333333332</v>
      </c>
      <c r="D13" s="12">
        <v>96.33333333333331</v>
      </c>
      <c r="E13" s="12">
        <v>4</v>
      </c>
      <c r="F13" s="38">
        <f t="shared" si="0"/>
        <v>724.666666666667</v>
      </c>
      <c r="G13" s="121"/>
      <c r="H13" s="121"/>
    </row>
    <row r="14" spans="1:8" ht="18" customHeight="1">
      <c r="A14" s="8" t="s">
        <v>13</v>
      </c>
      <c r="B14" s="8">
        <v>168.83333333333337</v>
      </c>
      <c r="C14" s="8">
        <v>2</v>
      </c>
      <c r="D14" s="8">
        <v>5</v>
      </c>
      <c r="E14" s="8">
        <v>0</v>
      </c>
      <c r="F14" s="37">
        <f t="shared" si="0"/>
        <v>175.83333333333337</v>
      </c>
      <c r="G14" s="121"/>
      <c r="H14" s="121"/>
    </row>
    <row r="15" spans="1:6" ht="18" customHeight="1">
      <c r="A15" s="15" t="s">
        <v>14</v>
      </c>
      <c r="B15" s="40">
        <f>SUM(B6:B14)</f>
        <v>7610.904761904762</v>
      </c>
      <c r="C15" s="40">
        <f>SUM(C6:C14)</f>
        <v>1098.7619047619048</v>
      </c>
      <c r="D15" s="40">
        <f>SUM(D6:D14)</f>
        <v>1382.6666666666667</v>
      </c>
      <c r="E15" s="40">
        <f>SUM(E6:E14)</f>
        <v>298</v>
      </c>
      <c r="F15" s="16">
        <f>SUM(F6:F14)</f>
        <v>10390.333333333334</v>
      </c>
    </row>
    <row r="16" ht="15">
      <c r="A16" s="19" t="s">
        <v>38</v>
      </c>
    </row>
  </sheetData>
  <sheetProtection/>
  <mergeCells count="3">
    <mergeCell ref="A4:A5"/>
    <mergeCell ref="B4:E4"/>
    <mergeCell ref="F4:F5"/>
  </mergeCells>
  <conditionalFormatting sqref="A15">
    <cfRule type="duplicateValues" priority="1" dxfId="26" stopIfTrue="1">
      <formula>AND(COUNTIF($A$15:$A$15,A15)&gt;1,NOT(ISBLANK(A15)))</formula>
    </cfRule>
  </conditionalFormatting>
  <printOptions/>
  <pageMargins left="0.7086614173228347" right="0.7086614173228347" top="1.0833333333333333" bottom="0.7480314960629921" header="0.31496062992125984" footer="0.31496062992125984"/>
  <pageSetup orientation="portrait" paperSize="9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7"/>
  <sheetViews>
    <sheetView showGridLines="0" view="pageLayout" workbookViewId="0" topLeftCell="A1">
      <selection activeCell="D16" sqref="D16"/>
    </sheetView>
  </sheetViews>
  <sheetFormatPr defaultColWidth="9.140625" defaultRowHeight="15"/>
  <cols>
    <col min="1" max="1" width="15.57421875" style="0" customWidth="1"/>
    <col min="2" max="2" width="15.28125" style="0" customWidth="1"/>
    <col min="3" max="3" width="15.57421875" style="0" customWidth="1"/>
  </cols>
  <sheetData>
    <row r="2" ht="15">
      <c r="A2" s="4" t="s">
        <v>42</v>
      </c>
    </row>
    <row r="3" spans="2:4" ht="15">
      <c r="B3" s="33"/>
      <c r="C3" s="33"/>
      <c r="D3" s="33"/>
    </row>
    <row r="4" spans="1:4" ht="21" customHeight="1">
      <c r="A4" s="134" t="s">
        <v>2</v>
      </c>
      <c r="B4" s="149" t="s">
        <v>26</v>
      </c>
      <c r="C4" s="146"/>
      <c r="D4" s="43" t="s">
        <v>29</v>
      </c>
    </row>
    <row r="5" spans="1:4" ht="21.75" customHeight="1">
      <c r="A5" s="135"/>
      <c r="B5" s="44" t="s">
        <v>27</v>
      </c>
      <c r="C5" s="42" t="s">
        <v>28</v>
      </c>
      <c r="D5" s="36"/>
    </row>
    <row r="6" spans="1:4" ht="18" customHeight="1">
      <c r="A6" s="8" t="s">
        <v>5</v>
      </c>
      <c r="B6" s="9">
        <v>562.0833333333334</v>
      </c>
      <c r="C6" s="9">
        <v>266.91666666666663</v>
      </c>
      <c r="D6" s="9">
        <f>+B6+C6</f>
        <v>829</v>
      </c>
    </row>
    <row r="7" spans="1:4" ht="18" customHeight="1">
      <c r="A7" s="11" t="s">
        <v>6</v>
      </c>
      <c r="B7" s="12">
        <v>1230.9523809523814</v>
      </c>
      <c r="C7" s="12">
        <v>840.047619047619</v>
      </c>
      <c r="D7" s="12">
        <f aca="true" t="shared" si="0" ref="D7:D15">+B7+C7</f>
        <v>2071.0000000000005</v>
      </c>
    </row>
    <row r="8" spans="1:4" ht="18" customHeight="1">
      <c r="A8" s="8" t="s">
        <v>7</v>
      </c>
      <c r="B8" s="9">
        <v>79.66666666666667</v>
      </c>
      <c r="C8" s="9">
        <v>59.66666666666667</v>
      </c>
      <c r="D8" s="9">
        <f t="shared" si="0"/>
        <v>139.33333333333334</v>
      </c>
    </row>
    <row r="9" spans="1:4" ht="18" customHeight="1">
      <c r="A9" s="11" t="s">
        <v>8</v>
      </c>
      <c r="B9" s="12">
        <v>854.1666666666664</v>
      </c>
      <c r="C9" s="12">
        <v>392.6666666666667</v>
      </c>
      <c r="D9" s="12">
        <f t="shared" si="0"/>
        <v>1246.833333333333</v>
      </c>
    </row>
    <row r="10" spans="1:4" ht="18" customHeight="1">
      <c r="A10" s="8" t="s">
        <v>30</v>
      </c>
      <c r="B10" s="9">
        <v>389.66666666666663</v>
      </c>
      <c r="C10" s="9">
        <v>201.00000000000003</v>
      </c>
      <c r="D10" s="9">
        <f t="shared" si="0"/>
        <v>590.6666666666666</v>
      </c>
    </row>
    <row r="11" spans="1:4" ht="18" customHeight="1">
      <c r="A11" s="11" t="s">
        <v>10</v>
      </c>
      <c r="B11" s="12">
        <v>33.333333333333336</v>
      </c>
      <c r="C11" s="12">
        <v>103.5</v>
      </c>
      <c r="D11" s="12">
        <f t="shared" si="0"/>
        <v>136.83333333333334</v>
      </c>
    </row>
    <row r="12" spans="1:4" ht="18" customHeight="1">
      <c r="A12" s="8" t="s">
        <v>11</v>
      </c>
      <c r="B12" s="9">
        <v>2737.6666666666656</v>
      </c>
      <c r="C12" s="9">
        <v>1738.5</v>
      </c>
      <c r="D12" s="9">
        <f t="shared" si="0"/>
        <v>4476.166666666666</v>
      </c>
    </row>
    <row r="13" spans="1:4" ht="18" customHeight="1">
      <c r="A13" s="11" t="s">
        <v>12</v>
      </c>
      <c r="B13" s="12">
        <v>405.33333333333314</v>
      </c>
      <c r="C13" s="12">
        <v>319.33333333333337</v>
      </c>
      <c r="D13" s="12">
        <f t="shared" si="0"/>
        <v>724.6666666666665</v>
      </c>
    </row>
    <row r="14" spans="1:4" ht="18" customHeight="1">
      <c r="A14" s="45" t="s">
        <v>13</v>
      </c>
      <c r="B14" s="46">
        <v>173.50000000000003</v>
      </c>
      <c r="C14" s="46">
        <v>2.333333333333333</v>
      </c>
      <c r="D14" s="9">
        <f t="shared" si="0"/>
        <v>175.83333333333337</v>
      </c>
    </row>
    <row r="15" spans="1:4" ht="18" customHeight="1">
      <c r="A15" s="15" t="s">
        <v>29</v>
      </c>
      <c r="B15" s="16">
        <f>SUM(B6:B14)</f>
        <v>6466.369047619047</v>
      </c>
      <c r="C15" s="16">
        <f>SUM(C6:C14)</f>
        <v>3923.9642857142862</v>
      </c>
      <c r="D15" s="16">
        <f t="shared" si="0"/>
        <v>10390.333333333332</v>
      </c>
    </row>
    <row r="16" spans="1:6" ht="15">
      <c r="A16" s="19" t="s">
        <v>38</v>
      </c>
      <c r="C16" s="22"/>
      <c r="F16" s="121"/>
    </row>
    <row r="17" ht="15">
      <c r="F17" s="121"/>
    </row>
  </sheetData>
  <sheetProtection/>
  <mergeCells count="2">
    <mergeCell ref="A4:A5"/>
    <mergeCell ref="B4:C4"/>
  </mergeCells>
  <conditionalFormatting sqref="A15">
    <cfRule type="duplicateValues" priority="1" dxfId="26" stopIfTrue="1">
      <formula>AND(COUNTIF($A$15:$A$15,A15)&gt;1,NOT(ISBLANK(A15)))</formula>
    </cfRule>
  </conditionalFormatting>
  <printOptions/>
  <pageMargins left="0.7086614173228347" right="0.7086614173228347" top="1.28125" bottom="0.7480314960629921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1"/>
  <sheetViews>
    <sheetView showGridLines="0" view="pageLayout" workbookViewId="0" topLeftCell="A1">
      <selection activeCell="D17" sqref="D17:D18"/>
    </sheetView>
  </sheetViews>
  <sheetFormatPr defaultColWidth="9.140625" defaultRowHeight="15"/>
  <cols>
    <col min="1" max="1" width="27.8515625" style="0" customWidth="1"/>
    <col min="2" max="2" width="13.140625" style="0" customWidth="1"/>
    <col min="3" max="3" width="16.8515625" style="0" customWidth="1"/>
    <col min="4" max="4" width="14.7109375" style="0" customWidth="1"/>
  </cols>
  <sheetData>
    <row r="2" ht="15">
      <c r="A2" s="1" t="s">
        <v>185</v>
      </c>
    </row>
    <row r="4" spans="1:4" ht="24.75" customHeight="1">
      <c r="A4" s="134" t="s">
        <v>178</v>
      </c>
      <c r="B4" s="141" t="s">
        <v>44</v>
      </c>
      <c r="C4" s="137"/>
      <c r="D4" s="138" t="s">
        <v>4</v>
      </c>
    </row>
    <row r="5" spans="1:4" ht="21" customHeight="1">
      <c r="A5" s="135"/>
      <c r="B5" s="6">
        <v>2017</v>
      </c>
      <c r="C5" s="7">
        <v>2018</v>
      </c>
      <c r="D5" s="139"/>
    </row>
    <row r="6" spans="1:4" ht="18" customHeight="1">
      <c r="A6" s="8" t="s">
        <v>34</v>
      </c>
      <c r="B6" s="8">
        <v>7290</v>
      </c>
      <c r="C6" s="8">
        <v>7610.90476190475</v>
      </c>
      <c r="D6" s="10">
        <f>+(C6/B6-1)*100</f>
        <v>4.401985760010274</v>
      </c>
    </row>
    <row r="7" spans="1:4" ht="18" customHeight="1">
      <c r="A7" s="47" t="s">
        <v>35</v>
      </c>
      <c r="B7" s="12">
        <v>1011</v>
      </c>
      <c r="C7" s="48">
        <v>1098.761904761905</v>
      </c>
      <c r="D7" s="14">
        <f>+(C7/B7-1)*100</f>
        <v>8.68070274598467</v>
      </c>
    </row>
    <row r="8" spans="1:4" ht="18" customHeight="1">
      <c r="A8" s="8" t="s">
        <v>36</v>
      </c>
      <c r="B8" s="8">
        <v>1360</v>
      </c>
      <c r="C8" s="8">
        <v>1382.6666666666663</v>
      </c>
      <c r="D8" s="10">
        <f>+(C8/B8-1)*100</f>
        <v>1.6666666666666385</v>
      </c>
    </row>
    <row r="9" spans="1:4" ht="18" customHeight="1">
      <c r="A9" s="47" t="s">
        <v>37</v>
      </c>
      <c r="B9" s="12">
        <v>271</v>
      </c>
      <c r="C9" s="48">
        <v>298</v>
      </c>
      <c r="D9" s="14">
        <f>+(C9/B9-1)*100</f>
        <v>9.963099630996307</v>
      </c>
    </row>
    <row r="10" spans="1:4" ht="18" customHeight="1">
      <c r="A10" s="15" t="s">
        <v>29</v>
      </c>
      <c r="B10" s="16">
        <f>SUM(B6:B9)</f>
        <v>9932</v>
      </c>
      <c r="C10" s="16">
        <f>SUM(C6:C9)</f>
        <v>10390.333333333321</v>
      </c>
      <c r="D10" s="18">
        <f>+(C10/B10-1)*100</f>
        <v>4.61471338434678</v>
      </c>
    </row>
    <row r="11" ht="15">
      <c r="A11" s="19" t="s">
        <v>40</v>
      </c>
    </row>
  </sheetData>
  <sheetProtection/>
  <mergeCells count="3">
    <mergeCell ref="A4:A5"/>
    <mergeCell ref="B4:C4"/>
    <mergeCell ref="D4:D5"/>
  </mergeCells>
  <conditionalFormatting sqref="A10">
    <cfRule type="duplicateValues" priority="1" dxfId="26" stopIfTrue="1">
      <formula>AND(COUNTIF($A$10:$A$10,A10)&gt;1,NOT(ISBLANK(A10)))</formula>
    </cfRule>
  </conditionalFormatting>
  <printOptions/>
  <pageMargins left="0.7086614173228347" right="0.7086614173228347" top="1.1354166666666667" bottom="0.7480314960629921" header="0.31496062992125984" footer="0.31496062992125984"/>
  <pageSetup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INECV - Fernando Rocha - Diretor DEEE</dc:creator>
  <cp:keywords/>
  <dc:description/>
  <cp:lastModifiedBy>INECV - Rosangela Gisele Garcia Silva</cp:lastModifiedBy>
  <dcterms:created xsi:type="dcterms:W3CDTF">2020-03-26T09:58:00Z</dcterms:created>
  <dcterms:modified xsi:type="dcterms:W3CDTF">2020-05-28T11:45:25Z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